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18年专业人培学时学分设置参考" sheetId="1" r:id="rId1"/>
  </sheets>
  <definedNames>
    <definedName name="_xlnm._FilterDatabase" localSheetId="0" hidden="1">'2018年专业人培学时学分设置参考'!$A$6:$CA$34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G3" authorId="0">
      <text>
        <r>
          <rPr>
            <sz val="9"/>
            <rFont val="宋体"/>
            <charset val="134"/>
          </rPr>
          <t>Administrator:
红字为国家标准比集团标准高；紫色字为比集团标准低</t>
        </r>
      </text>
    </comment>
    <comment ref="O4" authorId="0">
      <text>
        <r>
          <rPr>
            <sz val="9"/>
            <rFont val="宋体"/>
            <charset val="134"/>
          </rPr>
          <t>Administrator:
就创32学时+综合素质160学时</t>
        </r>
      </text>
    </comment>
    <comment ref="AF5" authorId="1">
      <text>
        <r>
          <rPr>
            <sz val="9"/>
            <rFont val="宋体"/>
            <charset val="134"/>
          </rPr>
          <t>作者:
通必，不含就创2学分+通选</t>
        </r>
      </text>
    </comment>
    <comment ref="AG5" authorId="0">
      <text>
        <r>
          <rPr>
            <sz val="9"/>
            <rFont val="宋体"/>
            <charset val="134"/>
          </rPr>
          <t>Administrator:
即：课堂教学1-16周的专业课学分</t>
        </r>
      </text>
    </comment>
    <comment ref="AR5" authorId="1">
      <text>
        <r>
          <rPr>
            <sz val="9"/>
            <rFont val="宋体"/>
            <charset val="134"/>
          </rPr>
          <t>作者:
不包括：思政课实践教学32学时</t>
        </r>
      </text>
    </comment>
    <comment ref="AS5" authorId="1">
      <text>
        <r>
          <rPr>
            <sz val="9"/>
            <rFont val="宋体"/>
            <charset val="134"/>
          </rPr>
          <t>作者:
不包括：思政课实践教学2学分</t>
        </r>
      </text>
    </comment>
    <comment ref="AU5" authorId="1">
      <text>
        <r>
          <rPr>
            <sz val="9"/>
            <rFont val="宋体"/>
            <charset val="134"/>
          </rPr>
          <t>作者:
不包括：思政课实践教学32学时</t>
        </r>
      </text>
    </comment>
    <comment ref="AV5" authorId="1">
      <text>
        <r>
          <rPr>
            <sz val="9"/>
            <rFont val="宋体"/>
            <charset val="134"/>
          </rPr>
          <t>作者:
不包括思政课实践教学2学分</t>
        </r>
      </text>
    </comment>
    <comment ref="AX5" authorId="1">
      <text>
        <r>
          <rPr>
            <sz val="9"/>
            <rFont val="宋体"/>
            <charset val="134"/>
          </rPr>
          <t>作者:
包括：就创课32学时+军训2周；
不包括：思政课实践教学32学时</t>
        </r>
      </text>
    </comment>
    <comment ref="AY5" authorId="1">
      <text>
        <r>
          <rPr>
            <sz val="9"/>
            <rFont val="宋体"/>
            <charset val="134"/>
          </rPr>
          <t>作者:
包括“就创课2学分+军训2学分</t>
        </r>
      </text>
    </comment>
    <comment ref="BJ5" authorId="1">
      <text>
        <r>
          <rPr>
            <sz val="9"/>
            <rFont val="宋体"/>
            <charset val="134"/>
          </rPr>
          <t>作者:
包括：思政课实践教学32学时</t>
        </r>
      </text>
    </comment>
    <comment ref="BK5" authorId="1">
      <text>
        <r>
          <rPr>
            <sz val="9"/>
            <rFont val="宋体"/>
            <charset val="134"/>
          </rPr>
          <t>作者:
包括：思政课实践教学2学分</t>
        </r>
      </text>
    </comment>
    <comment ref="BB7" authorId="0">
      <text>
        <r>
          <rPr>
            <sz val="9"/>
            <rFont val="宋体"/>
            <charset val="134"/>
          </rPr>
          <t>Administrator:
限选计算机2学分</t>
        </r>
      </text>
    </comment>
    <comment ref="BB15" authorId="0">
      <text>
        <r>
          <rPr>
            <sz val="9"/>
            <rFont val="宋体"/>
            <charset val="134"/>
          </rPr>
          <t>Administrator:
限选公共艺术2学分</t>
        </r>
      </text>
    </comment>
    <comment ref="AU16" authorId="1">
      <text>
        <r>
          <rPr>
            <sz val="9"/>
            <rFont val="宋体"/>
            <charset val="134"/>
          </rPr>
          <t>作者:
思政224+外语128学时</t>
        </r>
      </text>
    </comment>
    <comment ref="AV16" authorId="1">
      <text>
        <r>
          <rPr>
            <sz val="9"/>
            <rFont val="宋体"/>
            <charset val="134"/>
          </rPr>
          <t>作者:
思政14+外语8学分</t>
        </r>
      </text>
    </comment>
    <comment ref="BB17" authorId="0">
      <text>
        <r>
          <rPr>
            <sz val="9"/>
            <rFont val="宋体"/>
            <charset val="134"/>
          </rPr>
          <t>Administrator:
限选计算机2学分，公共艺术2学分</t>
        </r>
      </text>
    </comment>
    <comment ref="AU24" authorId="1">
      <text>
        <r>
          <rPr>
            <sz val="9"/>
            <rFont val="宋体"/>
            <charset val="134"/>
          </rPr>
          <t>作者:
思政224+外语128学时</t>
        </r>
      </text>
    </comment>
    <comment ref="AV24" authorId="1">
      <text>
        <r>
          <rPr>
            <sz val="9"/>
            <rFont val="宋体"/>
            <charset val="134"/>
          </rPr>
          <t>作者:
思政14+外语8学分</t>
        </r>
      </text>
    </comment>
    <comment ref="AU25" authorId="1">
      <text>
        <r>
          <rPr>
            <sz val="9"/>
            <rFont val="宋体"/>
            <charset val="134"/>
          </rPr>
          <t>作者:
思政224+外语128学时</t>
        </r>
      </text>
    </comment>
    <comment ref="AV25" authorId="1">
      <text>
        <r>
          <rPr>
            <sz val="9"/>
            <rFont val="宋体"/>
            <charset val="134"/>
          </rPr>
          <t>作者:
思政课14+外语8学分</t>
        </r>
      </text>
    </comment>
    <comment ref="AU28" authorId="1">
      <text>
        <r>
          <rPr>
            <sz val="9"/>
            <rFont val="宋体"/>
            <charset val="134"/>
          </rPr>
          <t>作者:
思政224+体育128学时</t>
        </r>
      </text>
    </comment>
    <comment ref="AV28" authorId="1">
      <text>
        <r>
          <rPr>
            <sz val="9"/>
            <rFont val="宋体"/>
            <charset val="134"/>
          </rPr>
          <t>作者:
思政14+体育4学分</t>
        </r>
      </text>
    </comment>
    <comment ref="BB28" authorId="0">
      <text>
        <r>
          <rPr>
            <sz val="9"/>
            <rFont val="宋体"/>
            <charset val="134"/>
          </rPr>
          <t>Administrator:
限选英语X模块4学分</t>
        </r>
      </text>
    </comment>
  </commentList>
</comments>
</file>

<file path=xl/sharedStrings.xml><?xml version="1.0" encoding="utf-8"?>
<sst xmlns="http://schemas.openxmlformats.org/spreadsheetml/2006/main" count="203">
  <si>
    <t>2018年专业人才培养方案学时学分配比汇总</t>
  </si>
  <si>
    <r>
      <rPr>
        <b/>
        <sz val="12"/>
        <color theme="1"/>
        <rFont val="宋体"/>
        <charset val="134"/>
      </rPr>
      <t>说明：
1.表格中的各项数据供学院修订2018年的人培时参考，特别是国家标准与集团标准对比"总学分"后，在专业课的总学分中适度做调整，原则上以集团标准为准；公共课（通识必修+通识选修）学分不能修改。
2.专业必修课与专业选修课占专业课学分的比例参考为60%，40%，如与专业培养目标定位不妥，可自行调整，原则上加大专业选修课比重。
3.集中实践教学周参考值为8周，可结合专业实际调整，为保证计入课时的总学时和总学分不超出范围，如增加实践周，理论课时要作相应学分的减少；如减少实践周，可适当增加理论课时，但也要保证人文社科类实践教学学分占总学分的比例不低于30%，理工类不低于45%。
4.各专业人培学时学分修订后，请在此表中填写专业课学时、学分和相应占比%数据（</t>
    </r>
    <r>
      <rPr>
        <b/>
        <sz val="12"/>
        <color rgb="FFFF0000"/>
        <rFont val="宋体"/>
        <charset val="134"/>
      </rPr>
      <t>表中粉色填充的字段</t>
    </r>
    <r>
      <rPr>
        <b/>
        <sz val="12"/>
        <color theme="1"/>
        <rFont val="宋体"/>
        <charset val="134"/>
      </rPr>
      <t>），其它字段信息不能修改，电子版于2019年1月4日以前交教学科研事务部王蕊老师。
5.修订后2018年专业人培方案（WORD文档）电子版于2019年1月4日以前交教学科研事务部王蕊老师。</t>
    </r>
  </si>
  <si>
    <t>学院</t>
  </si>
  <si>
    <t>学科门类</t>
  </si>
  <si>
    <t>专业类</t>
  </si>
  <si>
    <t>专业代码</t>
  </si>
  <si>
    <t>专业序号</t>
  </si>
  <si>
    <t>专业名称</t>
  </si>
  <si>
    <t>国家质量标准
总学分（含实习论文）</t>
  </si>
  <si>
    <t>国家质量标准
（公共课：通必+通选学分）</t>
  </si>
  <si>
    <t>国家质量标准
（专业课学分，不含实习论文）</t>
  </si>
  <si>
    <t>集团标准总学时</t>
  </si>
  <si>
    <t>集团标准总学分</t>
  </si>
  <si>
    <t>通识必修课</t>
  </si>
  <si>
    <t>通识选修课</t>
  </si>
  <si>
    <t>综合素质课</t>
  </si>
  <si>
    <t>专业必修课</t>
  </si>
  <si>
    <t>专业选修课</t>
  </si>
  <si>
    <t>专业课集中实践教学（?周）</t>
  </si>
  <si>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毕业要求</t>
    </r>
    <r>
      <rPr>
        <sz val="10"/>
        <rFont val="宋体"/>
        <charset val="134"/>
      </rPr>
      <t xml:space="preserve">
总学时参考值(表述2）课时+非课时+2周军训+20周实习论文
</t>
    </r>
  </si>
  <si>
    <r>
      <rPr>
        <sz val="10"/>
        <rFont val="宋体"/>
        <charset val="134"/>
      </rPr>
      <t xml:space="preserve">
</t>
    </r>
    <r>
      <rPr>
        <sz val="10"/>
        <color rgb="FFFF0000"/>
        <rFont val="宋体"/>
        <charset val="134"/>
      </rPr>
      <t>毕业要求</t>
    </r>
    <r>
      <rPr>
        <sz val="10"/>
        <rFont val="宋体"/>
        <charset val="134"/>
      </rPr>
      <t xml:space="preserve">
总学时参考值
（公共课+专业课，课时+非课时+8周专业实践+20周实习论文+2周军训）</t>
    </r>
  </si>
  <si>
    <t xml:space="preserve">
其中：计入课时的总学时（公共+专业）参考值</t>
  </si>
  <si>
    <t>公共课毕业要求（课时+非课时）</t>
  </si>
  <si>
    <t>公共非课时</t>
  </si>
  <si>
    <t>其中：计入课时教学（参考值）</t>
  </si>
  <si>
    <t>修订后的计入课时的专业课学时</t>
  </si>
  <si>
    <t>其中：计入实践教学经费
（20周=实习13+论文7）</t>
  </si>
  <si>
    <t xml:space="preserve">
总学分
（公共课+专业课，课时+非课时）</t>
  </si>
  <si>
    <t xml:space="preserve">
其中：计入课时的总学分（公共+专业）</t>
  </si>
  <si>
    <t>公共课毕业要求</t>
  </si>
  <si>
    <t>公共课非课时学分（小计）</t>
  </si>
  <si>
    <t>公共课非课时学分</t>
  </si>
  <si>
    <t>修订后计入课时的专业课学分</t>
  </si>
  <si>
    <t>其中：计入实践教学经费
（20学分=实习13+论文7）</t>
  </si>
  <si>
    <t>毕业要求</t>
  </si>
  <si>
    <t>其中：计入课时教学</t>
  </si>
  <si>
    <t>其中：非课时教学</t>
  </si>
  <si>
    <t>课时教学</t>
  </si>
  <si>
    <t>非课时教学</t>
  </si>
  <si>
    <t>其中：专业方向课</t>
  </si>
  <si>
    <t>其中：专业任选课</t>
  </si>
  <si>
    <t>其中：N模块</t>
  </si>
  <si>
    <t>必修</t>
  </si>
  <si>
    <t>学分占比%</t>
  </si>
  <si>
    <t>总学时（含公共+专业，课时+非课时；不含军训）</t>
  </si>
  <si>
    <t>公共课堂学时</t>
  </si>
  <si>
    <r>
      <rPr>
        <sz val="10"/>
        <color theme="1"/>
        <rFont val="宋体"/>
        <charset val="134"/>
      </rPr>
      <t>专业课总学时（不含实践8周，不含实习论文20周，共2</t>
    </r>
    <r>
      <rPr>
        <sz val="10"/>
        <color theme="1"/>
        <rFont val="宋体"/>
        <charset val="134"/>
      </rPr>
      <t>8周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</si>
  <si>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专业课总学时（含实践8周，不含实习论文20周）</t>
    </r>
  </si>
  <si>
    <r>
      <rPr>
        <sz val="10"/>
        <color theme="1"/>
        <rFont val="宋体"/>
        <charset val="134"/>
      </rPr>
      <t>专必课堂学时（6</t>
    </r>
    <r>
      <rPr>
        <sz val="10"/>
        <color theme="1"/>
        <rFont val="宋体"/>
        <charset val="134"/>
      </rPr>
      <t>0&amp;）</t>
    </r>
  </si>
  <si>
    <r>
      <rPr>
        <sz val="10"/>
        <color theme="1"/>
        <rFont val="宋体"/>
        <charset val="134"/>
      </rPr>
      <t>专选课堂学时（4</t>
    </r>
    <r>
      <rPr>
        <sz val="10"/>
        <color theme="1"/>
        <rFont val="宋体"/>
        <charset val="134"/>
      </rPr>
      <t>0）</t>
    </r>
  </si>
  <si>
    <t>专业课集中实践教学环节（8周）</t>
  </si>
  <si>
    <t>专业课总学时</t>
  </si>
  <si>
    <t>专必课堂学时（?%）</t>
  </si>
  <si>
    <t>专选课堂学时（?%）</t>
  </si>
  <si>
    <t>专业课集中实践教学环节（?周）</t>
  </si>
  <si>
    <t>公共课时学分</t>
  </si>
  <si>
    <t>专业课总学分（不含实践实习论文28周）</t>
  </si>
  <si>
    <t>专业课总学分（含实践8周，不含实习论文20周）</t>
  </si>
  <si>
    <t>专必课堂学分参考（60%）</t>
  </si>
  <si>
    <t>专选课堂学分参考（40%）</t>
  </si>
  <si>
    <r>
      <rPr>
        <sz val="10"/>
        <color theme="1"/>
        <rFont val="宋体"/>
        <charset val="134"/>
      </rPr>
      <t>专业课总学分（不含实践?周+实习论文20</t>
    </r>
    <r>
      <rPr>
        <sz val="10"/>
        <color theme="1"/>
        <rFont val="宋体"/>
        <charset val="134"/>
      </rPr>
      <t>周）</t>
    </r>
  </si>
  <si>
    <t>专业课总学分（含实践?周，不含实习论文20周）</t>
  </si>
  <si>
    <t>专必课堂学分（?%）</t>
  </si>
  <si>
    <t>专选课堂学分（?%）</t>
  </si>
  <si>
    <t>学时</t>
  </si>
  <si>
    <t>学分</t>
  </si>
  <si>
    <t>经济与管理学院</t>
  </si>
  <si>
    <t>02经济学</t>
  </si>
  <si>
    <t>0201经济学类</t>
  </si>
  <si>
    <t>020101</t>
  </si>
  <si>
    <t>经济学</t>
  </si>
  <si>
    <t>2368+22周</t>
  </si>
  <si>
    <t>864+2周</t>
  </si>
  <si>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92</t>
    </r>
    <r>
      <rPr>
        <sz val="10"/>
        <color theme="1"/>
        <rFont val="宋体"/>
        <charset val="134"/>
      </rPr>
      <t>+2周</t>
    </r>
  </si>
  <si>
    <t>8周</t>
  </si>
  <si>
    <t>20周</t>
  </si>
  <si>
    <t>50+2</t>
  </si>
  <si>
    <t>12+2</t>
  </si>
  <si>
    <t>512+2周</t>
  </si>
  <si>
    <t>28+2</t>
  </si>
  <si>
    <t>32+2周</t>
  </si>
  <si>
    <r>
      <rPr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+2</t>
    </r>
  </si>
  <si>
    <t>\</t>
  </si>
  <si>
    <t>?周</t>
  </si>
  <si>
    <t>0203金融学类</t>
  </si>
  <si>
    <t>020307T</t>
  </si>
  <si>
    <t>经济与金融</t>
  </si>
  <si>
    <t>2+2</t>
  </si>
  <si>
    <t>020301K</t>
  </si>
  <si>
    <t>金融学</t>
  </si>
  <si>
    <t>160（课堂140，实践非课堂20）</t>
  </si>
  <si>
    <t>0204经济与贸易类</t>
  </si>
  <si>
    <t>020401</t>
  </si>
  <si>
    <t>国际经济与贸易</t>
  </si>
  <si>
    <t>未明确</t>
  </si>
  <si>
    <t>12管理学</t>
  </si>
  <si>
    <t>1202工商管理类</t>
  </si>
  <si>
    <t>120201K</t>
  </si>
  <si>
    <t>工商管理</t>
  </si>
  <si>
    <t>140-160</t>
  </si>
  <si>
    <t>896+2周</t>
  </si>
  <si>
    <t>52+2</t>
  </si>
  <si>
    <t>1208电子商务类</t>
  </si>
  <si>
    <t>120801</t>
  </si>
  <si>
    <t>电子商务</t>
  </si>
  <si>
    <t>会计学院</t>
  </si>
  <si>
    <t>120204</t>
  </si>
  <si>
    <t>财务管理</t>
  </si>
  <si>
    <t>120203K</t>
  </si>
  <si>
    <t>会计学</t>
  </si>
  <si>
    <t>80（不含实践8周+实习论文20周）</t>
  </si>
  <si>
    <t>88（含实践8周，不含实习论文20周）</t>
  </si>
  <si>
    <t>艺术学院</t>
  </si>
  <si>
    <t>13艺术学</t>
  </si>
  <si>
    <t>1302音乐与舞蹈学类</t>
  </si>
  <si>
    <t>130202</t>
  </si>
  <si>
    <t>音乐学</t>
  </si>
  <si>
    <r>
      <rPr>
        <sz val="10"/>
        <color theme="1"/>
        <rFont val="Arial"/>
        <charset val="134"/>
      </rPr>
      <t xml:space="preserve">   ≥</t>
    </r>
    <r>
      <rPr>
        <sz val="10"/>
        <color theme="1"/>
        <rFont val="宋体"/>
        <charset val="134"/>
      </rPr>
      <t>16分</t>
    </r>
  </si>
  <si>
    <t>2496+22周</t>
  </si>
  <si>
    <t>130205</t>
  </si>
  <si>
    <t>舞蹈学</t>
  </si>
  <si>
    <t>2432+22周</t>
  </si>
  <si>
    <t>736+2周</t>
  </si>
  <si>
    <t>192+2周</t>
  </si>
  <si>
    <t>46+2</t>
  </si>
  <si>
    <t>384+2周</t>
  </si>
  <si>
    <t>24+2</t>
  </si>
  <si>
    <t>1303戏剧与影视类</t>
  </si>
  <si>
    <t>130305</t>
  </si>
  <si>
    <t>广播电视编导</t>
  </si>
  <si>
    <t>832+2周</t>
  </si>
  <si>
    <t>48+2</t>
  </si>
  <si>
    <t>130309</t>
  </si>
  <si>
    <t>播音与主持艺术</t>
  </si>
  <si>
    <t>1304美术学类</t>
  </si>
  <si>
    <t>130401</t>
  </si>
  <si>
    <t>美术学</t>
  </si>
  <si>
    <t>150（2400学时）</t>
  </si>
  <si>
    <t>130404</t>
  </si>
  <si>
    <t>摄影</t>
  </si>
  <si>
    <t>1305设计学类</t>
  </si>
  <si>
    <t>130502</t>
  </si>
  <si>
    <t>视觉传达设计</t>
  </si>
  <si>
    <t>160（2600学时）</t>
  </si>
  <si>
    <t>30(限选+任选)</t>
  </si>
  <si>
    <t>130503</t>
  </si>
  <si>
    <t>环境设计</t>
  </si>
  <si>
    <t>160（2601学时）</t>
  </si>
  <si>
    <t>教育学院</t>
  </si>
  <si>
    <t>04教育学</t>
  </si>
  <si>
    <t>0401教育学类</t>
  </si>
  <si>
    <t>040106</t>
  </si>
  <si>
    <t>学前教育</t>
  </si>
  <si>
    <t>0402体育学类</t>
  </si>
  <si>
    <t>040203</t>
  </si>
  <si>
    <t>社会体育指导与管理</t>
  </si>
  <si>
    <t>140-170</t>
  </si>
  <si>
    <t>6(公共选修)</t>
  </si>
  <si>
    <t>2224+22周</t>
  </si>
  <si>
    <t>768+2周</t>
  </si>
  <si>
    <t>040206</t>
  </si>
  <si>
    <t>运动康复</t>
  </si>
  <si>
    <t>140-170（实习24-40周）</t>
  </si>
  <si>
    <t>0711心理学类</t>
  </si>
  <si>
    <t>071102</t>
  </si>
  <si>
    <t>应用心理学</t>
  </si>
  <si>
    <t>140-180（实验学时80）</t>
  </si>
  <si>
    <t>语言文学学院</t>
  </si>
  <si>
    <t>05文学</t>
  </si>
  <si>
    <t>0501中国语言文学类</t>
  </si>
  <si>
    <t>050101</t>
  </si>
  <si>
    <t>汉语言文学</t>
  </si>
  <si>
    <t>130-140（2200-2600）</t>
  </si>
  <si>
    <t>0502外国语言文学类</t>
  </si>
  <si>
    <t>050201</t>
  </si>
  <si>
    <t>英语</t>
  </si>
  <si>
    <t>150-180(2400-2900)</t>
  </si>
  <si>
    <t>704+2周</t>
  </si>
  <si>
    <t>40+2</t>
  </si>
  <si>
    <t>20+2</t>
  </si>
  <si>
    <t>0503新闻传播学类</t>
  </si>
  <si>
    <t>050303</t>
  </si>
  <si>
    <t>广告学</t>
  </si>
  <si>
    <t>数据科学与工程学院</t>
  </si>
  <si>
    <t>08工学</t>
  </si>
  <si>
    <t>0809计算机类</t>
  </si>
  <si>
    <t>080901</t>
  </si>
  <si>
    <t>计算机科学与技术</t>
  </si>
  <si>
    <t>140-180</t>
  </si>
  <si>
    <t>2592+22周</t>
  </si>
  <si>
    <t>080905</t>
  </si>
  <si>
    <t>物联网工程</t>
  </si>
  <si>
    <t>080910T</t>
  </si>
  <si>
    <t>数据科学与大数据技术</t>
  </si>
  <si>
    <t>暂无</t>
  </si>
  <si>
    <t>1201管理科学与工程类</t>
  </si>
  <si>
    <t>120105</t>
  </si>
  <si>
    <t>工程造价</t>
  </si>
  <si>
    <t>法学院</t>
  </si>
  <si>
    <t>03法学</t>
  </si>
  <si>
    <t>0301法学类</t>
  </si>
  <si>
    <t>030101K</t>
  </si>
  <si>
    <t>法学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</si>
</sst>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FF0000"/>
      <name val="宋体"/>
      <charset val="134"/>
    </font>
    <font>
      <sz val="10"/>
      <color rgb="FFCC99FF"/>
      <name val="宋体"/>
      <charset val="134"/>
    </font>
    <font>
      <sz val="10"/>
      <color rgb="FFAD71E9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color rgb="FF0070C0"/>
      <name val="宋体"/>
      <charset val="134"/>
    </font>
    <font>
      <b/>
      <sz val="10"/>
      <color rgb="FFFF0000"/>
      <name val="宋体"/>
      <charset val="134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2"/>
      <color rgb="FFFF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left" vertical="center" wrapText="1"/>
    </xf>
    <xf numFmtId="0" fontId="2" fillId="0" borderId="2" xfId="0" applyFont="1" applyFill="1" applyBorder="1" applyAlignment="1" quotePrefix="1">
      <alignment horizontal="left" vertical="center" wrapText="1"/>
    </xf>
    <xf numFmtId="49" fontId="2" fillId="0" borderId="2" xfId="0" applyNumberFormat="1" applyFont="1" applyFill="1" applyBorder="1" applyAlignment="1" quotePrefix="1">
      <alignment horizontal="left" vertical="center" wrapText="1"/>
    </xf>
    <xf numFmtId="0" fontId="1" fillId="0" borderId="2" xfId="0" applyFont="1" applyFill="1" applyBorder="1" applyAlignment="1" quotePrefix="1">
      <alignment horizontal="left" vertical="center" wrapText="1"/>
    </xf>
    <xf numFmtId="0" fontId="5" fillId="0" borderId="2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CFF"/>
      <color rgb="00CC99FF"/>
      <color rgb="00CCFFFF"/>
      <color rgb="00CCFF99"/>
      <color rgb="00AD71E9"/>
      <color rgb="00F4D3F9"/>
      <color rgb="0033CCFF"/>
      <color rgb="009999FF"/>
      <color rgb="00BB7BD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A34"/>
  <sheetViews>
    <sheetView tabSelected="1" workbookViewId="0">
      <selection activeCell="H44" sqref="H44"/>
    </sheetView>
  </sheetViews>
  <sheetFormatPr defaultColWidth="9" defaultRowHeight="12"/>
  <cols>
    <col min="1" max="1" width="16.75" style="3" customWidth="1"/>
    <col min="2" max="2" width="11.25" style="3" customWidth="1"/>
    <col min="3" max="3" width="19.625" style="3" customWidth="1"/>
    <col min="4" max="4" width="7.5" style="4" customWidth="1"/>
    <col min="5" max="5" width="11.625" style="3" customWidth="1"/>
    <col min="6" max="6" width="18.625" style="3" customWidth="1"/>
    <col min="7" max="7" width="25.25" style="3" customWidth="1"/>
    <col min="8" max="8" width="14.25" style="3" customWidth="1"/>
    <col min="9" max="10" width="13" style="3" customWidth="1"/>
    <col min="11" max="11" width="18.625" style="3" customWidth="1"/>
    <col min="12" max="12" width="16.875" style="3" customWidth="1"/>
    <col min="13" max="13" width="15.75" style="3" customWidth="1"/>
    <col min="14" max="14" width="9" style="3" customWidth="1"/>
    <col min="15" max="15" width="8.75" style="3" customWidth="1"/>
    <col min="16" max="18" width="10.375" style="3" customWidth="1"/>
    <col min="19" max="19" width="7.5" style="3" customWidth="1"/>
    <col min="20" max="20" width="7.75" style="3" customWidth="1"/>
    <col min="21" max="21" width="11.75" style="3" customWidth="1"/>
    <col min="22" max="22" width="11.375" style="3" customWidth="1"/>
    <col min="23" max="23" width="12.875" style="3" customWidth="1"/>
    <col min="24" max="24" width="11.625" style="3" customWidth="1"/>
    <col min="25" max="25" width="13.375" style="3" customWidth="1"/>
    <col min="26" max="26" width="20.375" style="3" customWidth="1"/>
    <col min="27" max="27" width="15.125" style="3" customWidth="1"/>
    <col min="28" max="28" width="17.75" style="3" customWidth="1"/>
    <col min="29" max="29" width="9" style="3" customWidth="1"/>
    <col min="30" max="33" width="8.25" style="3" customWidth="1"/>
    <col min="34" max="34" width="10.75" style="3" customWidth="1"/>
    <col min="35" max="35" width="8" style="3" customWidth="1"/>
    <col min="36" max="36" width="7.625" style="3" customWidth="1"/>
    <col min="37" max="37" width="18.625" style="3" customWidth="1"/>
    <col min="38" max="39" width="20.125" style="3" customWidth="1"/>
    <col min="40" max="40" width="14.5" style="3" customWidth="1"/>
    <col min="41" max="41" width="12.75" style="3" customWidth="1"/>
    <col min="42" max="42" width="13.375" style="3" customWidth="1"/>
    <col min="43" max="43" width="22.5" style="3" customWidth="1"/>
    <col min="44" max="44" width="8" style="3" customWidth="1"/>
    <col min="45" max="45" width="6.5" style="3" customWidth="1"/>
    <col min="46" max="46" width="9.75" style="3" customWidth="1"/>
    <col min="47" max="47" width="5.75" style="3" customWidth="1"/>
    <col min="48" max="48" width="5.875" style="3" customWidth="1"/>
    <col min="49" max="49" width="9.625" style="3" customWidth="1"/>
    <col min="50" max="50" width="7.375" style="3" customWidth="1"/>
    <col min="51" max="51" width="6.75" style="3" customWidth="1"/>
    <col min="52" max="52" width="8.875" style="3" customWidth="1"/>
    <col min="53" max="54" width="4.75" style="3" customWidth="1"/>
    <col min="55" max="55" width="8.5" style="3" customWidth="1"/>
    <col min="56" max="56" width="7.25" style="3" customWidth="1"/>
    <col min="57" max="57" width="8.25" style="3" customWidth="1"/>
    <col min="58" max="58" width="8.625" style="3" customWidth="1"/>
    <col min="59" max="59" width="7.375" style="3" customWidth="1"/>
    <col min="60" max="63" width="4.75" style="3" customWidth="1"/>
    <col min="64" max="64" width="5" style="3" customWidth="1"/>
    <col min="65" max="66" width="6" style="3" customWidth="1"/>
    <col min="67" max="67" width="8" style="3" customWidth="1"/>
    <col min="68" max="69" width="4.75" style="3" customWidth="1"/>
    <col min="70" max="70" width="8" style="3" customWidth="1"/>
    <col min="71" max="73" width="6.875" style="3" customWidth="1"/>
    <col min="74" max="74" width="7.25" style="3" customWidth="1"/>
    <col min="75" max="77" width="5.625" style="3" customWidth="1"/>
    <col min="78" max="78" width="9.25" style="3" customWidth="1"/>
    <col min="79" max="16384" width="9" style="3"/>
  </cols>
  <sheetData>
    <row r="1" ht="36" customHeight="1" spans="1:7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ht="115.5" customHeight="1" spans="1:7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ht="14.25" customHeight="1" spans="1:7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22"/>
      <c r="K3" s="23" t="s">
        <v>11</v>
      </c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41"/>
      <c r="AA3" s="42" t="s">
        <v>12</v>
      </c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9"/>
      <c r="AR3" s="46" t="s">
        <v>13</v>
      </c>
      <c r="AS3" s="47"/>
      <c r="AT3" s="47"/>
      <c r="AU3" s="47"/>
      <c r="AV3" s="47"/>
      <c r="AW3" s="47"/>
      <c r="AX3" s="47"/>
      <c r="AY3" s="47"/>
      <c r="AZ3" s="48"/>
      <c r="BA3" s="54" t="s">
        <v>14</v>
      </c>
      <c r="BB3" s="54"/>
      <c r="BC3" s="54"/>
      <c r="BD3" s="54"/>
      <c r="BE3" s="54"/>
      <c r="BF3" s="54"/>
      <c r="BG3" s="54"/>
      <c r="BH3" s="46" t="s">
        <v>15</v>
      </c>
      <c r="BI3" s="47"/>
      <c r="BJ3" s="47"/>
      <c r="BK3" s="47"/>
      <c r="BL3" s="48"/>
      <c r="BM3" s="56" t="s">
        <v>16</v>
      </c>
      <c r="BN3" s="57"/>
      <c r="BO3" s="35"/>
      <c r="BP3" s="58" t="s">
        <v>17</v>
      </c>
      <c r="BQ3" s="58"/>
      <c r="BR3" s="59"/>
      <c r="BS3" s="58"/>
      <c r="BT3" s="58"/>
      <c r="BU3" s="58"/>
      <c r="BV3" s="58"/>
      <c r="BW3" s="58"/>
      <c r="BX3" s="58"/>
      <c r="BY3" s="65" t="s">
        <v>18</v>
      </c>
      <c r="BZ3" s="66"/>
      <c r="CA3" s="67"/>
    </row>
    <row r="4" ht="14.25" customHeight="1" spans="1:79">
      <c r="A4" s="7"/>
      <c r="B4" s="7"/>
      <c r="C4" s="7"/>
      <c r="D4" s="8"/>
      <c r="E4" s="7"/>
      <c r="F4" s="7"/>
      <c r="G4" s="10"/>
      <c r="H4" s="10"/>
      <c r="I4" s="10"/>
      <c r="J4" s="25" t="s">
        <v>19</v>
      </c>
      <c r="K4" s="26" t="s">
        <v>20</v>
      </c>
      <c r="L4" s="26"/>
      <c r="M4" s="26" t="s">
        <v>21</v>
      </c>
      <c r="N4" s="16" t="s">
        <v>22</v>
      </c>
      <c r="O4" s="27" t="s">
        <v>23</v>
      </c>
      <c r="P4" s="28" t="s">
        <v>24</v>
      </c>
      <c r="Q4" s="34"/>
      <c r="R4" s="34"/>
      <c r="S4" s="34"/>
      <c r="T4" s="34"/>
      <c r="U4" s="35"/>
      <c r="V4" s="36" t="s">
        <v>25</v>
      </c>
      <c r="W4" s="37"/>
      <c r="X4" s="37"/>
      <c r="Y4" s="44"/>
      <c r="Z4" s="27" t="s">
        <v>26</v>
      </c>
      <c r="AA4" s="45" t="s">
        <v>27</v>
      </c>
      <c r="AB4" s="45" t="s">
        <v>28</v>
      </c>
      <c r="AC4" s="27" t="s">
        <v>29</v>
      </c>
      <c r="AD4" s="27" t="s">
        <v>30</v>
      </c>
      <c r="AE4" s="27" t="s">
        <v>31</v>
      </c>
      <c r="AF4" s="46" t="s">
        <v>24</v>
      </c>
      <c r="AG4" s="47"/>
      <c r="AH4" s="47"/>
      <c r="AI4" s="47"/>
      <c r="AJ4" s="47"/>
      <c r="AK4" s="48"/>
      <c r="AL4" s="36" t="s">
        <v>32</v>
      </c>
      <c r="AM4" s="37"/>
      <c r="AN4" s="37"/>
      <c r="AO4" s="37"/>
      <c r="AP4" s="44"/>
      <c r="AQ4" s="27" t="s">
        <v>33</v>
      </c>
      <c r="AR4" s="50" t="s">
        <v>34</v>
      </c>
      <c r="AS4" s="51"/>
      <c r="AT4" s="52"/>
      <c r="AU4" s="53" t="s">
        <v>35</v>
      </c>
      <c r="AV4" s="53"/>
      <c r="AW4" s="53"/>
      <c r="AX4" s="53" t="s">
        <v>36</v>
      </c>
      <c r="AY4" s="53"/>
      <c r="AZ4" s="53"/>
      <c r="BA4" s="50" t="s">
        <v>34</v>
      </c>
      <c r="BB4" s="51"/>
      <c r="BC4" s="52"/>
      <c r="BD4" s="16" t="s">
        <v>35</v>
      </c>
      <c r="BE4" s="16"/>
      <c r="BF4" s="53" t="s">
        <v>36</v>
      </c>
      <c r="BG4" s="53"/>
      <c r="BH4" s="53" t="s">
        <v>37</v>
      </c>
      <c r="BI4" s="53"/>
      <c r="BJ4" s="50" t="s">
        <v>38</v>
      </c>
      <c r="BK4" s="51"/>
      <c r="BL4" s="52"/>
      <c r="BM4" s="60" t="s">
        <v>34</v>
      </c>
      <c r="BN4" s="61"/>
      <c r="BO4" s="62"/>
      <c r="BP4" s="60" t="s">
        <v>34</v>
      </c>
      <c r="BQ4" s="61"/>
      <c r="BR4" s="62"/>
      <c r="BS4" s="63" t="s">
        <v>39</v>
      </c>
      <c r="BT4" s="63"/>
      <c r="BU4" s="63" t="s">
        <v>40</v>
      </c>
      <c r="BV4" s="63"/>
      <c r="BW4" s="63" t="s">
        <v>41</v>
      </c>
      <c r="BX4" s="63"/>
      <c r="BY4" s="63" t="s">
        <v>42</v>
      </c>
      <c r="BZ4" s="60"/>
      <c r="CA4" s="53" t="s">
        <v>43</v>
      </c>
    </row>
    <row r="5" ht="60" spans="1:79">
      <c r="A5" s="7"/>
      <c r="B5" s="7"/>
      <c r="C5" s="7"/>
      <c r="D5" s="8"/>
      <c r="E5" s="7"/>
      <c r="F5" s="7"/>
      <c r="G5" s="11"/>
      <c r="H5" s="11"/>
      <c r="I5" s="11"/>
      <c r="J5" s="29"/>
      <c r="K5" s="30"/>
      <c r="L5" s="30" t="s">
        <v>44</v>
      </c>
      <c r="M5" s="30"/>
      <c r="N5" s="16"/>
      <c r="O5" s="31"/>
      <c r="P5" s="16" t="s">
        <v>45</v>
      </c>
      <c r="Q5" s="16" t="s">
        <v>46</v>
      </c>
      <c r="R5" s="16" t="s">
        <v>47</v>
      </c>
      <c r="S5" s="16" t="s">
        <v>48</v>
      </c>
      <c r="T5" s="16" t="s">
        <v>49</v>
      </c>
      <c r="U5" s="16" t="s">
        <v>50</v>
      </c>
      <c r="V5" s="38" t="s">
        <v>51</v>
      </c>
      <c r="W5" s="38" t="s">
        <v>52</v>
      </c>
      <c r="X5" s="38" t="s">
        <v>53</v>
      </c>
      <c r="Y5" s="38" t="s">
        <v>54</v>
      </c>
      <c r="Z5" s="31"/>
      <c r="AA5" s="12"/>
      <c r="AB5" s="12"/>
      <c r="AC5" s="31"/>
      <c r="AD5" s="31"/>
      <c r="AE5" s="31"/>
      <c r="AF5" s="16" t="s">
        <v>55</v>
      </c>
      <c r="AG5" s="16" t="s">
        <v>56</v>
      </c>
      <c r="AH5" s="16" t="s">
        <v>57</v>
      </c>
      <c r="AI5" s="16" t="s">
        <v>58</v>
      </c>
      <c r="AJ5" s="16" t="s">
        <v>59</v>
      </c>
      <c r="AK5" s="16" t="s">
        <v>50</v>
      </c>
      <c r="AL5" s="38" t="s">
        <v>60</v>
      </c>
      <c r="AM5" s="38" t="s">
        <v>61</v>
      </c>
      <c r="AN5" s="16" t="s">
        <v>62</v>
      </c>
      <c r="AO5" s="16" t="s">
        <v>63</v>
      </c>
      <c r="AP5" s="38" t="s">
        <v>54</v>
      </c>
      <c r="AQ5" s="31"/>
      <c r="AR5" s="13" t="s">
        <v>64</v>
      </c>
      <c r="AS5" s="13" t="s">
        <v>65</v>
      </c>
      <c r="AT5" s="13" t="s">
        <v>43</v>
      </c>
      <c r="AU5" s="13" t="s">
        <v>64</v>
      </c>
      <c r="AV5" s="13" t="s">
        <v>65</v>
      </c>
      <c r="AW5" s="3" t="s">
        <v>43</v>
      </c>
      <c r="AX5" s="13" t="s">
        <v>64</v>
      </c>
      <c r="AY5" s="13" t="s">
        <v>65</v>
      </c>
      <c r="AZ5" s="13" t="s">
        <v>43</v>
      </c>
      <c r="BA5" s="13" t="s">
        <v>64</v>
      </c>
      <c r="BB5" s="13" t="s">
        <v>65</v>
      </c>
      <c r="BC5" s="13" t="s">
        <v>43</v>
      </c>
      <c r="BD5" s="13" t="s">
        <v>64</v>
      </c>
      <c r="BE5" s="13" t="s">
        <v>65</v>
      </c>
      <c r="BF5" s="13" t="s">
        <v>64</v>
      </c>
      <c r="BG5" s="13" t="s">
        <v>65</v>
      </c>
      <c r="BH5" s="13" t="s">
        <v>64</v>
      </c>
      <c r="BI5" s="13" t="s">
        <v>65</v>
      </c>
      <c r="BJ5" s="13" t="s">
        <v>64</v>
      </c>
      <c r="BK5" s="13" t="s">
        <v>65</v>
      </c>
      <c r="BL5" s="55" t="s">
        <v>43</v>
      </c>
      <c r="BM5" s="38" t="s">
        <v>64</v>
      </c>
      <c r="BN5" s="38" t="s">
        <v>65</v>
      </c>
      <c r="BO5" s="16" t="s">
        <v>43</v>
      </c>
      <c r="BP5" s="38" t="s">
        <v>64</v>
      </c>
      <c r="BQ5" s="38" t="s">
        <v>65</v>
      </c>
      <c r="BR5" s="16" t="s">
        <v>43</v>
      </c>
      <c r="BS5" s="38" t="s">
        <v>64</v>
      </c>
      <c r="BT5" s="38" t="s">
        <v>65</v>
      </c>
      <c r="BU5" s="38" t="s">
        <v>64</v>
      </c>
      <c r="BV5" s="38" t="s">
        <v>65</v>
      </c>
      <c r="BW5" s="16" t="s">
        <v>64</v>
      </c>
      <c r="BX5" s="16" t="s">
        <v>65</v>
      </c>
      <c r="BY5" s="38" t="s">
        <v>64</v>
      </c>
      <c r="BZ5" s="68" t="s">
        <v>65</v>
      </c>
      <c r="CA5" s="53"/>
    </row>
    <row r="6" ht="16.5" customHeight="1" spans="1:79">
      <c r="A6" s="7"/>
      <c r="B6" s="7"/>
      <c r="C6" s="7"/>
      <c r="D6" s="8"/>
      <c r="E6" s="7"/>
      <c r="F6" s="7"/>
      <c r="G6" s="12"/>
      <c r="H6" s="12"/>
      <c r="I6" s="12"/>
      <c r="J6" s="29"/>
      <c r="K6" s="12"/>
      <c r="L6" s="12"/>
      <c r="M6" s="12"/>
      <c r="N6" s="16"/>
      <c r="O6" s="16"/>
      <c r="P6" s="16"/>
      <c r="Q6" s="16"/>
      <c r="R6" s="16"/>
      <c r="S6" s="16"/>
      <c r="T6" s="16"/>
      <c r="U6" s="16"/>
      <c r="V6" s="38"/>
      <c r="W6" s="38"/>
      <c r="X6" s="38"/>
      <c r="Y6" s="38"/>
      <c r="Z6" s="16"/>
      <c r="AA6" s="12"/>
      <c r="AB6" s="12"/>
      <c r="AC6" s="31"/>
      <c r="AD6" s="16"/>
      <c r="AE6" s="16"/>
      <c r="AF6" s="16"/>
      <c r="AG6" s="16"/>
      <c r="AH6" s="16"/>
      <c r="AI6" s="16"/>
      <c r="AJ6" s="16"/>
      <c r="AK6" s="16"/>
      <c r="AL6" s="38"/>
      <c r="AM6" s="38"/>
      <c r="AN6" s="16"/>
      <c r="AO6" s="16"/>
      <c r="AP6" s="38"/>
      <c r="AQ6" s="16"/>
      <c r="AR6" s="13"/>
      <c r="AS6" s="13"/>
      <c r="AT6" s="13"/>
      <c r="AU6" s="13"/>
      <c r="AV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2"/>
      <c r="BM6" s="38"/>
      <c r="BN6" s="38"/>
      <c r="BO6" s="16"/>
      <c r="BP6" s="38"/>
      <c r="BQ6" s="38"/>
      <c r="BR6" s="16"/>
      <c r="BS6" s="38"/>
      <c r="BT6" s="38"/>
      <c r="BU6" s="38"/>
      <c r="BV6" s="38"/>
      <c r="BW6" s="16"/>
      <c r="BX6" s="16"/>
      <c r="BY6" s="38"/>
      <c r="BZ6" s="68"/>
      <c r="CA6" s="16"/>
    </row>
    <row r="7" ht="20.25" hidden="1" customHeight="1" spans="1:78">
      <c r="A7" s="70" t="s">
        <v>66</v>
      </c>
      <c r="B7" s="13" t="s">
        <v>67</v>
      </c>
      <c r="C7" s="70" t="s">
        <v>68</v>
      </c>
      <c r="D7" s="71" t="s">
        <v>69</v>
      </c>
      <c r="E7" s="13">
        <v>1</v>
      </c>
      <c r="F7" s="70" t="s">
        <v>70</v>
      </c>
      <c r="G7" s="15">
        <v>160</v>
      </c>
      <c r="H7" s="15">
        <v>45</v>
      </c>
      <c r="I7" s="16">
        <v>39</v>
      </c>
      <c r="J7" s="32" t="str">
        <f>M7&amp;"+192"&amp;"+22周"</f>
        <v>2176+192+22周</v>
      </c>
      <c r="K7" s="70" t="s">
        <v>71</v>
      </c>
      <c r="L7" s="13">
        <f>M7+32+160</f>
        <v>2368</v>
      </c>
      <c r="M7" s="13">
        <f>P7+R7</f>
        <v>2176</v>
      </c>
      <c r="N7" s="16" t="s">
        <v>72</v>
      </c>
      <c r="O7" s="16" t="s">
        <v>73</v>
      </c>
      <c r="P7" s="16">
        <f>AU7+BA7</f>
        <v>672</v>
      </c>
      <c r="Q7" s="16">
        <f>AG7*16</f>
        <v>1376</v>
      </c>
      <c r="R7" s="16">
        <f>AH7*16</f>
        <v>1504</v>
      </c>
      <c r="S7" s="16">
        <f>ROUNDDOWN(Q7*0.6,0)</f>
        <v>825</v>
      </c>
      <c r="T7" s="16">
        <f>ROUNDDOWN(Q7*0.4,0)</f>
        <v>550</v>
      </c>
      <c r="U7" s="16" t="s">
        <v>74</v>
      </c>
      <c r="V7" s="38"/>
      <c r="W7" s="38"/>
      <c r="X7" s="38"/>
      <c r="Y7" s="38"/>
      <c r="Z7" s="16" t="s">
        <v>75</v>
      </c>
      <c r="AA7" s="16">
        <f t="shared" ref="AA7:AA34" si="0">AB7+AD7</f>
        <v>166</v>
      </c>
      <c r="AB7" s="16">
        <v>152</v>
      </c>
      <c r="AC7" s="16" t="s">
        <v>76</v>
      </c>
      <c r="AD7" s="16">
        <v>14</v>
      </c>
      <c r="AE7" s="16" t="s">
        <v>77</v>
      </c>
      <c r="AF7" s="16">
        <f>AV7+BE7</f>
        <v>38</v>
      </c>
      <c r="AG7" s="16">
        <f t="shared" ref="AG7:AG34" si="1">AB7-AF7-AK7-AQ7</f>
        <v>86</v>
      </c>
      <c r="AH7" s="16">
        <f t="shared" ref="AH7:AH34" si="2">AB7-AF7-AQ7</f>
        <v>94</v>
      </c>
      <c r="AI7" s="16">
        <f>ROUNDDOWN(AH7*0.6,0)</f>
        <v>56</v>
      </c>
      <c r="AJ7" s="16">
        <f>ROUNDDOWN(AH7*0.4,0)</f>
        <v>37</v>
      </c>
      <c r="AK7" s="16">
        <v>8</v>
      </c>
      <c r="AL7" s="38"/>
      <c r="AM7" s="38"/>
      <c r="AN7" s="16"/>
      <c r="AO7" s="16"/>
      <c r="AP7" s="38"/>
      <c r="AQ7" s="16">
        <v>20</v>
      </c>
      <c r="AR7" s="16" t="s">
        <v>78</v>
      </c>
      <c r="AS7" s="16" t="s">
        <v>79</v>
      </c>
      <c r="AT7" s="16"/>
      <c r="AU7" s="16">
        <f t="shared" ref="AU7:AU15" si="3">224+128+128</f>
        <v>480</v>
      </c>
      <c r="AV7" s="16">
        <f t="shared" ref="AV7:AV15" si="4">14+8+4</f>
        <v>26</v>
      </c>
      <c r="AW7" s="16"/>
      <c r="AX7" s="16" t="s">
        <v>80</v>
      </c>
      <c r="AY7" s="16" t="s">
        <v>81</v>
      </c>
      <c r="AZ7" s="16"/>
      <c r="BA7" s="16">
        <v>192</v>
      </c>
      <c r="BB7" s="16">
        <v>12</v>
      </c>
      <c r="BC7" s="16"/>
      <c r="BD7" s="16">
        <v>192</v>
      </c>
      <c r="BE7" s="16">
        <v>12</v>
      </c>
      <c r="BF7" s="16">
        <v>0</v>
      </c>
      <c r="BG7" s="16">
        <v>0</v>
      </c>
      <c r="BH7" s="16">
        <v>0</v>
      </c>
      <c r="BI7" s="16">
        <v>0</v>
      </c>
      <c r="BJ7" s="16">
        <v>160</v>
      </c>
      <c r="BK7" s="16">
        <v>10</v>
      </c>
      <c r="BL7" s="16"/>
      <c r="BM7" s="38"/>
      <c r="BN7" s="38"/>
      <c r="BO7" s="16"/>
      <c r="BP7" s="38"/>
      <c r="BQ7" s="38"/>
      <c r="BR7" s="38"/>
      <c r="BS7" s="38" t="s">
        <v>82</v>
      </c>
      <c r="BT7" s="38"/>
      <c r="BU7" s="38"/>
      <c r="BV7" s="38"/>
      <c r="BW7" s="16">
        <v>64</v>
      </c>
      <c r="BX7" s="16">
        <v>4</v>
      </c>
      <c r="BY7" s="38" t="s">
        <v>83</v>
      </c>
      <c r="BZ7" s="38"/>
    </row>
    <row r="8" ht="20.25" hidden="1" customHeight="1" spans="1:78">
      <c r="A8" s="13" t="s">
        <v>66</v>
      </c>
      <c r="B8" s="13" t="s">
        <v>67</v>
      </c>
      <c r="C8" s="13" t="s">
        <v>84</v>
      </c>
      <c r="D8" s="71" t="s">
        <v>85</v>
      </c>
      <c r="E8" s="13">
        <v>2</v>
      </c>
      <c r="F8" s="13" t="s">
        <v>86</v>
      </c>
      <c r="G8" s="15">
        <v>160</v>
      </c>
      <c r="H8" s="15">
        <v>50</v>
      </c>
      <c r="I8" s="16">
        <v>42</v>
      </c>
      <c r="J8" s="32" t="str">
        <f t="shared" ref="J8:J34" si="5">M8&amp;"+192"&amp;"+22周"</f>
        <v>2176+192+22周</v>
      </c>
      <c r="K8" s="70" t="s">
        <v>71</v>
      </c>
      <c r="L8" s="13">
        <f t="shared" ref="L8:L34" si="6">M8+32+160</f>
        <v>2368</v>
      </c>
      <c r="M8" s="13">
        <f t="shared" ref="M8:M34" si="7">P8+R8</f>
        <v>2176</v>
      </c>
      <c r="N8" s="16" t="s">
        <v>72</v>
      </c>
      <c r="O8" s="16" t="s">
        <v>73</v>
      </c>
      <c r="P8" s="16">
        <f t="shared" ref="P8:P34" si="8">AU8+BA8</f>
        <v>672</v>
      </c>
      <c r="Q8" s="16">
        <f t="shared" ref="Q8:Q34" si="9">AG8*16</f>
        <v>1376</v>
      </c>
      <c r="R8" s="16">
        <f t="shared" ref="R8:R34" si="10">AH8*16</f>
        <v>1504</v>
      </c>
      <c r="S8" s="16">
        <f t="shared" ref="S8:S34" si="11">ROUNDDOWN(Q8*0.6,0)</f>
        <v>825</v>
      </c>
      <c r="T8" s="16">
        <f t="shared" ref="T8:T34" si="12">ROUNDDOWN(Q8*0.4,0)</f>
        <v>550</v>
      </c>
      <c r="U8" s="16" t="s">
        <v>74</v>
      </c>
      <c r="V8" s="38"/>
      <c r="W8" s="38"/>
      <c r="X8" s="38"/>
      <c r="Y8" s="38"/>
      <c r="Z8" s="16" t="s">
        <v>75</v>
      </c>
      <c r="AA8" s="16">
        <f t="shared" si="0"/>
        <v>166</v>
      </c>
      <c r="AB8" s="16">
        <v>152</v>
      </c>
      <c r="AC8" s="16" t="s">
        <v>76</v>
      </c>
      <c r="AD8" s="16">
        <v>14</v>
      </c>
      <c r="AE8" s="16" t="s">
        <v>77</v>
      </c>
      <c r="AF8" s="16">
        <f t="shared" ref="AF8:AF34" si="13">AV8+BE8</f>
        <v>38</v>
      </c>
      <c r="AG8" s="16">
        <f t="shared" si="1"/>
        <v>86</v>
      </c>
      <c r="AH8" s="16">
        <f t="shared" si="2"/>
        <v>94</v>
      </c>
      <c r="AI8" s="16">
        <f t="shared" ref="AI8:AI34" si="14">ROUNDDOWN(AH8*0.6,0)</f>
        <v>56</v>
      </c>
      <c r="AJ8" s="16">
        <f t="shared" ref="AJ8:AJ34" si="15">ROUNDDOWN(AH8*0.4,0)</f>
        <v>37</v>
      </c>
      <c r="AK8" s="16">
        <v>8</v>
      </c>
      <c r="AL8" s="38"/>
      <c r="AM8" s="38"/>
      <c r="AN8" s="16"/>
      <c r="AO8" s="16"/>
      <c r="AP8" s="38"/>
      <c r="AQ8" s="16">
        <v>20</v>
      </c>
      <c r="AR8" s="16" t="s">
        <v>78</v>
      </c>
      <c r="AS8" s="16" t="s">
        <v>79</v>
      </c>
      <c r="AT8" s="16"/>
      <c r="AU8" s="16">
        <f t="shared" si="3"/>
        <v>480</v>
      </c>
      <c r="AV8" s="16">
        <f t="shared" si="4"/>
        <v>26</v>
      </c>
      <c r="AW8" s="16"/>
      <c r="AX8" s="16" t="s">
        <v>80</v>
      </c>
      <c r="AY8" s="16" t="s">
        <v>87</v>
      </c>
      <c r="AZ8" s="16"/>
      <c r="BA8" s="16">
        <v>192</v>
      </c>
      <c r="BB8" s="16">
        <v>12</v>
      </c>
      <c r="BC8" s="16"/>
      <c r="BD8" s="16">
        <v>192</v>
      </c>
      <c r="BE8" s="16">
        <v>12</v>
      </c>
      <c r="BF8" s="16">
        <v>0</v>
      </c>
      <c r="BG8" s="16">
        <v>0</v>
      </c>
      <c r="BH8" s="16">
        <v>0</v>
      </c>
      <c r="BI8" s="16">
        <v>0</v>
      </c>
      <c r="BJ8" s="16">
        <v>160</v>
      </c>
      <c r="BK8" s="16">
        <v>10</v>
      </c>
      <c r="BL8" s="16"/>
      <c r="BM8" s="38"/>
      <c r="BN8" s="38"/>
      <c r="BO8" s="16"/>
      <c r="BP8" s="38"/>
      <c r="BQ8" s="38"/>
      <c r="BR8" s="38"/>
      <c r="BS8" s="38"/>
      <c r="BT8" s="38"/>
      <c r="BU8" s="38"/>
      <c r="BV8" s="38"/>
      <c r="BW8" s="16">
        <v>64</v>
      </c>
      <c r="BX8" s="16">
        <v>4</v>
      </c>
      <c r="BY8" s="38"/>
      <c r="BZ8" s="38"/>
    </row>
    <row r="9" ht="20.25" hidden="1" customHeight="1" spans="1:78">
      <c r="A9" s="13" t="s">
        <v>66</v>
      </c>
      <c r="B9" s="13" t="s">
        <v>67</v>
      </c>
      <c r="C9" s="13" t="s">
        <v>84</v>
      </c>
      <c r="D9" s="71" t="s">
        <v>88</v>
      </c>
      <c r="E9" s="13">
        <v>3</v>
      </c>
      <c r="F9" s="13" t="s">
        <v>89</v>
      </c>
      <c r="G9" s="15" t="s">
        <v>90</v>
      </c>
      <c r="H9" s="15">
        <f>30+20</f>
        <v>50</v>
      </c>
      <c r="I9" s="16">
        <f>22+20</f>
        <v>42</v>
      </c>
      <c r="J9" s="32" t="str">
        <f t="shared" si="5"/>
        <v>2176+192+22周</v>
      </c>
      <c r="K9" s="70" t="s">
        <v>71</v>
      </c>
      <c r="L9" s="13">
        <f t="shared" si="6"/>
        <v>2368</v>
      </c>
      <c r="M9" s="13">
        <f t="shared" si="7"/>
        <v>2176</v>
      </c>
      <c r="N9" s="16" t="s">
        <v>72</v>
      </c>
      <c r="O9" s="16" t="s">
        <v>73</v>
      </c>
      <c r="P9" s="16">
        <f t="shared" si="8"/>
        <v>672</v>
      </c>
      <c r="Q9" s="16">
        <f t="shared" si="9"/>
        <v>1376</v>
      </c>
      <c r="R9" s="16">
        <f t="shared" si="10"/>
        <v>1504</v>
      </c>
      <c r="S9" s="16">
        <f t="shared" si="11"/>
        <v>825</v>
      </c>
      <c r="T9" s="16">
        <f t="shared" si="12"/>
        <v>550</v>
      </c>
      <c r="U9" s="16" t="s">
        <v>74</v>
      </c>
      <c r="V9" s="38"/>
      <c r="W9" s="38"/>
      <c r="X9" s="38"/>
      <c r="Y9" s="38"/>
      <c r="Z9" s="16" t="s">
        <v>75</v>
      </c>
      <c r="AA9" s="16">
        <f t="shared" si="0"/>
        <v>166</v>
      </c>
      <c r="AB9" s="16">
        <v>152</v>
      </c>
      <c r="AC9" s="16" t="s">
        <v>76</v>
      </c>
      <c r="AD9" s="16">
        <v>14</v>
      </c>
      <c r="AE9" s="16" t="s">
        <v>77</v>
      </c>
      <c r="AF9" s="16">
        <f t="shared" si="13"/>
        <v>38</v>
      </c>
      <c r="AG9" s="16">
        <f t="shared" si="1"/>
        <v>86</v>
      </c>
      <c r="AH9" s="16">
        <f t="shared" si="2"/>
        <v>94</v>
      </c>
      <c r="AI9" s="16">
        <f t="shared" si="14"/>
        <v>56</v>
      </c>
      <c r="AJ9" s="16">
        <f t="shared" si="15"/>
        <v>37</v>
      </c>
      <c r="AK9" s="16">
        <v>8</v>
      </c>
      <c r="AL9" s="38"/>
      <c r="AM9" s="38"/>
      <c r="AN9" s="16"/>
      <c r="AO9" s="16"/>
      <c r="AP9" s="38"/>
      <c r="AQ9" s="16">
        <v>20</v>
      </c>
      <c r="AR9" s="16" t="s">
        <v>78</v>
      </c>
      <c r="AS9" s="16" t="s">
        <v>79</v>
      </c>
      <c r="AT9" s="16"/>
      <c r="AU9" s="16">
        <f t="shared" si="3"/>
        <v>480</v>
      </c>
      <c r="AV9" s="16">
        <f t="shared" si="4"/>
        <v>26</v>
      </c>
      <c r="AW9" s="16"/>
      <c r="AX9" s="16" t="s">
        <v>80</v>
      </c>
      <c r="AY9" s="16" t="s">
        <v>87</v>
      </c>
      <c r="AZ9" s="16"/>
      <c r="BA9" s="16">
        <v>192</v>
      </c>
      <c r="BB9" s="16">
        <v>12</v>
      </c>
      <c r="BC9" s="16"/>
      <c r="BD9" s="16">
        <v>192</v>
      </c>
      <c r="BE9" s="16">
        <v>12</v>
      </c>
      <c r="BF9" s="16">
        <v>0</v>
      </c>
      <c r="BG9" s="16">
        <v>0</v>
      </c>
      <c r="BH9" s="16">
        <v>0</v>
      </c>
      <c r="BI9" s="16">
        <v>0</v>
      </c>
      <c r="BJ9" s="16">
        <v>160</v>
      </c>
      <c r="BK9" s="16">
        <v>10</v>
      </c>
      <c r="BL9" s="16"/>
      <c r="BM9" s="38"/>
      <c r="BN9" s="38"/>
      <c r="BO9" s="16"/>
      <c r="BP9" s="38"/>
      <c r="BQ9" s="38"/>
      <c r="BR9" s="38"/>
      <c r="BS9" s="38"/>
      <c r="BT9" s="38"/>
      <c r="BU9" s="38"/>
      <c r="BV9" s="38"/>
      <c r="BW9" s="16">
        <v>64</v>
      </c>
      <c r="BX9" s="16">
        <v>4</v>
      </c>
      <c r="BY9" s="38"/>
      <c r="BZ9" s="38"/>
    </row>
    <row r="10" ht="20.25" hidden="1" customHeight="1" spans="1:78">
      <c r="A10" s="70" t="s">
        <v>66</v>
      </c>
      <c r="B10" s="13" t="s">
        <v>67</v>
      </c>
      <c r="C10" s="70" t="s">
        <v>91</v>
      </c>
      <c r="D10" s="71" t="s">
        <v>92</v>
      </c>
      <c r="E10" s="13">
        <v>4</v>
      </c>
      <c r="F10" s="70" t="s">
        <v>93</v>
      </c>
      <c r="G10" s="15">
        <v>160</v>
      </c>
      <c r="H10" s="15" t="s">
        <v>94</v>
      </c>
      <c r="I10" s="16" t="s">
        <v>94</v>
      </c>
      <c r="J10" s="32" t="str">
        <f t="shared" si="5"/>
        <v>2176+192+22周</v>
      </c>
      <c r="K10" s="70" t="s">
        <v>71</v>
      </c>
      <c r="L10" s="13">
        <f t="shared" si="6"/>
        <v>2368</v>
      </c>
      <c r="M10" s="13">
        <f t="shared" si="7"/>
        <v>2176</v>
      </c>
      <c r="N10" s="16" t="s">
        <v>72</v>
      </c>
      <c r="O10" s="16" t="s">
        <v>73</v>
      </c>
      <c r="P10" s="16">
        <f t="shared" si="8"/>
        <v>672</v>
      </c>
      <c r="Q10" s="16">
        <f t="shared" si="9"/>
        <v>1376</v>
      </c>
      <c r="R10" s="16">
        <f t="shared" si="10"/>
        <v>1504</v>
      </c>
      <c r="S10" s="16">
        <f t="shared" si="11"/>
        <v>825</v>
      </c>
      <c r="T10" s="16">
        <f t="shared" si="12"/>
        <v>550</v>
      </c>
      <c r="U10" s="16" t="s">
        <v>74</v>
      </c>
      <c r="V10" s="38"/>
      <c r="W10" s="38"/>
      <c r="X10" s="38"/>
      <c r="Y10" s="38"/>
      <c r="Z10" s="16" t="s">
        <v>75</v>
      </c>
      <c r="AA10" s="16">
        <f t="shared" si="0"/>
        <v>166</v>
      </c>
      <c r="AB10" s="16">
        <v>152</v>
      </c>
      <c r="AC10" s="16" t="s">
        <v>76</v>
      </c>
      <c r="AD10" s="16">
        <v>14</v>
      </c>
      <c r="AE10" s="16" t="s">
        <v>77</v>
      </c>
      <c r="AF10" s="16">
        <f t="shared" si="13"/>
        <v>38</v>
      </c>
      <c r="AG10" s="16">
        <f t="shared" si="1"/>
        <v>86</v>
      </c>
      <c r="AH10" s="16">
        <f t="shared" si="2"/>
        <v>94</v>
      </c>
      <c r="AI10" s="16">
        <f t="shared" si="14"/>
        <v>56</v>
      </c>
      <c r="AJ10" s="16">
        <f t="shared" si="15"/>
        <v>37</v>
      </c>
      <c r="AK10" s="16">
        <v>8</v>
      </c>
      <c r="AL10" s="38"/>
      <c r="AM10" s="38"/>
      <c r="AN10" s="16"/>
      <c r="AO10" s="16"/>
      <c r="AP10" s="38"/>
      <c r="AQ10" s="16">
        <v>20</v>
      </c>
      <c r="AR10" s="16" t="s">
        <v>78</v>
      </c>
      <c r="AS10" s="16" t="s">
        <v>79</v>
      </c>
      <c r="AT10" s="16"/>
      <c r="AU10" s="16">
        <f t="shared" si="3"/>
        <v>480</v>
      </c>
      <c r="AV10" s="16">
        <f t="shared" si="4"/>
        <v>26</v>
      </c>
      <c r="AW10" s="16"/>
      <c r="AX10" s="16" t="s">
        <v>80</v>
      </c>
      <c r="AY10" s="16" t="s">
        <v>87</v>
      </c>
      <c r="AZ10" s="16"/>
      <c r="BA10" s="16">
        <v>192</v>
      </c>
      <c r="BB10" s="16">
        <v>12</v>
      </c>
      <c r="BC10" s="16"/>
      <c r="BD10" s="16">
        <v>192</v>
      </c>
      <c r="BE10" s="16">
        <v>12</v>
      </c>
      <c r="BF10" s="16">
        <v>0</v>
      </c>
      <c r="BG10" s="16">
        <v>0</v>
      </c>
      <c r="BH10" s="16">
        <v>0</v>
      </c>
      <c r="BI10" s="16">
        <v>0</v>
      </c>
      <c r="BJ10" s="16">
        <v>160</v>
      </c>
      <c r="BK10" s="16">
        <v>10</v>
      </c>
      <c r="BL10" s="16"/>
      <c r="BM10" s="38"/>
      <c r="BN10" s="38"/>
      <c r="BO10" s="16"/>
      <c r="BP10" s="38"/>
      <c r="BQ10" s="38"/>
      <c r="BR10" s="38"/>
      <c r="BS10" s="38"/>
      <c r="BT10" s="38"/>
      <c r="BU10" s="38"/>
      <c r="BV10" s="38"/>
      <c r="BW10" s="16">
        <v>64</v>
      </c>
      <c r="BX10" s="16">
        <v>4</v>
      </c>
      <c r="BY10" s="38"/>
      <c r="BZ10" s="38"/>
    </row>
    <row r="11" ht="20.25" hidden="1" customHeight="1" spans="1:78">
      <c r="A11" s="70" t="s">
        <v>66</v>
      </c>
      <c r="B11" s="13" t="s">
        <v>95</v>
      </c>
      <c r="C11" s="70" t="s">
        <v>96</v>
      </c>
      <c r="D11" s="71" t="s">
        <v>97</v>
      </c>
      <c r="E11" s="13">
        <v>5</v>
      </c>
      <c r="F11" s="70" t="s">
        <v>98</v>
      </c>
      <c r="G11" s="16" t="s">
        <v>99</v>
      </c>
      <c r="H11" s="16" t="s">
        <v>94</v>
      </c>
      <c r="I11" s="16" t="s">
        <v>94</v>
      </c>
      <c r="J11" s="32" t="str">
        <f t="shared" si="5"/>
        <v>2176+192+22周</v>
      </c>
      <c r="K11" s="70" t="s">
        <v>71</v>
      </c>
      <c r="L11" s="13">
        <f t="shared" si="6"/>
        <v>2368</v>
      </c>
      <c r="M11" s="13">
        <f t="shared" si="7"/>
        <v>2176</v>
      </c>
      <c r="N11" s="16" t="s">
        <v>100</v>
      </c>
      <c r="O11" s="16" t="s">
        <v>73</v>
      </c>
      <c r="P11" s="16">
        <f t="shared" si="8"/>
        <v>704</v>
      </c>
      <c r="Q11" s="16">
        <f t="shared" si="9"/>
        <v>1344</v>
      </c>
      <c r="R11" s="16">
        <f t="shared" si="10"/>
        <v>1472</v>
      </c>
      <c r="S11" s="16">
        <f t="shared" si="11"/>
        <v>806</v>
      </c>
      <c r="T11" s="16">
        <f t="shared" si="12"/>
        <v>537</v>
      </c>
      <c r="U11" s="16" t="s">
        <v>74</v>
      </c>
      <c r="V11" s="38"/>
      <c r="W11" s="38"/>
      <c r="X11" s="38"/>
      <c r="Y11" s="38"/>
      <c r="Z11" s="16" t="s">
        <v>75</v>
      </c>
      <c r="AA11" s="16">
        <f t="shared" si="0"/>
        <v>166</v>
      </c>
      <c r="AB11" s="16">
        <v>152</v>
      </c>
      <c r="AC11" s="16" t="s">
        <v>101</v>
      </c>
      <c r="AD11" s="16">
        <v>14</v>
      </c>
      <c r="AE11" s="16" t="s">
        <v>77</v>
      </c>
      <c r="AF11" s="16">
        <f t="shared" si="13"/>
        <v>40</v>
      </c>
      <c r="AG11" s="16">
        <f t="shared" si="1"/>
        <v>84</v>
      </c>
      <c r="AH11" s="16">
        <f t="shared" si="2"/>
        <v>92</v>
      </c>
      <c r="AI11" s="16">
        <f t="shared" si="14"/>
        <v>55</v>
      </c>
      <c r="AJ11" s="16">
        <f t="shared" si="15"/>
        <v>36</v>
      </c>
      <c r="AK11" s="16">
        <v>8</v>
      </c>
      <c r="AL11" s="38"/>
      <c r="AM11" s="38"/>
      <c r="AN11" s="16"/>
      <c r="AO11" s="16"/>
      <c r="AP11" s="38"/>
      <c r="AQ11" s="16">
        <v>20</v>
      </c>
      <c r="AR11" s="16" t="s">
        <v>78</v>
      </c>
      <c r="AS11" s="16" t="s">
        <v>79</v>
      </c>
      <c r="AT11" s="16"/>
      <c r="AU11" s="16">
        <f t="shared" si="3"/>
        <v>480</v>
      </c>
      <c r="AV11" s="16">
        <f t="shared" si="4"/>
        <v>26</v>
      </c>
      <c r="AW11" s="16"/>
      <c r="AX11" s="16" t="s">
        <v>80</v>
      </c>
      <c r="AY11" s="16" t="s">
        <v>87</v>
      </c>
      <c r="AZ11" s="16"/>
      <c r="BA11" s="16">
        <v>224</v>
      </c>
      <c r="BB11" s="16">
        <v>14</v>
      </c>
      <c r="BC11" s="16"/>
      <c r="BD11" s="16">
        <v>224</v>
      </c>
      <c r="BE11" s="16">
        <v>14</v>
      </c>
      <c r="BF11" s="16">
        <v>0</v>
      </c>
      <c r="BG11" s="16">
        <v>0</v>
      </c>
      <c r="BH11" s="16">
        <v>0</v>
      </c>
      <c r="BI11" s="16">
        <v>0</v>
      </c>
      <c r="BJ11" s="16">
        <v>160</v>
      </c>
      <c r="BK11" s="16">
        <v>10</v>
      </c>
      <c r="BL11" s="16"/>
      <c r="BM11" s="38"/>
      <c r="BN11" s="38"/>
      <c r="BO11" s="16"/>
      <c r="BP11" s="38"/>
      <c r="BQ11" s="38"/>
      <c r="BR11" s="38"/>
      <c r="BS11" s="38"/>
      <c r="BT11" s="38"/>
      <c r="BU11" s="38"/>
      <c r="BV11" s="38"/>
      <c r="BW11" s="16">
        <v>64</v>
      </c>
      <c r="BX11" s="16">
        <v>4</v>
      </c>
      <c r="BY11" s="38"/>
      <c r="BZ11" s="38"/>
    </row>
    <row r="12" ht="20.25" hidden="1" customHeight="1" spans="1:78">
      <c r="A12" s="70" t="s">
        <v>66</v>
      </c>
      <c r="B12" s="13" t="s">
        <v>95</v>
      </c>
      <c r="C12" s="70" t="s">
        <v>102</v>
      </c>
      <c r="D12" s="71" t="s">
        <v>103</v>
      </c>
      <c r="E12" s="13">
        <v>6</v>
      </c>
      <c r="F12" s="70" t="s">
        <v>104</v>
      </c>
      <c r="G12" s="16">
        <v>140</v>
      </c>
      <c r="H12" s="16" t="s">
        <v>94</v>
      </c>
      <c r="I12" s="16" t="s">
        <v>94</v>
      </c>
      <c r="J12" s="32" t="str">
        <f t="shared" si="5"/>
        <v>2176+192+22周</v>
      </c>
      <c r="K12" s="70" t="s">
        <v>71</v>
      </c>
      <c r="L12" s="13">
        <f t="shared" si="6"/>
        <v>2368</v>
      </c>
      <c r="M12" s="13">
        <f t="shared" si="7"/>
        <v>2176</v>
      </c>
      <c r="N12" s="16" t="s">
        <v>72</v>
      </c>
      <c r="O12" s="16" t="s">
        <v>73</v>
      </c>
      <c r="P12" s="16">
        <f t="shared" si="8"/>
        <v>672</v>
      </c>
      <c r="Q12" s="16">
        <f t="shared" si="9"/>
        <v>1376</v>
      </c>
      <c r="R12" s="16">
        <f t="shared" si="10"/>
        <v>1504</v>
      </c>
      <c r="S12" s="16">
        <f t="shared" si="11"/>
        <v>825</v>
      </c>
      <c r="T12" s="16">
        <f t="shared" si="12"/>
        <v>550</v>
      </c>
      <c r="U12" s="16" t="s">
        <v>74</v>
      </c>
      <c r="V12" s="38"/>
      <c r="W12" s="38"/>
      <c r="X12" s="38"/>
      <c r="Y12" s="38"/>
      <c r="Z12" s="16" t="s">
        <v>75</v>
      </c>
      <c r="AA12" s="16">
        <f t="shared" si="0"/>
        <v>166</v>
      </c>
      <c r="AB12" s="16">
        <v>152</v>
      </c>
      <c r="AC12" s="16" t="s">
        <v>76</v>
      </c>
      <c r="AD12" s="16">
        <v>14</v>
      </c>
      <c r="AE12" s="16" t="s">
        <v>77</v>
      </c>
      <c r="AF12" s="16">
        <f t="shared" si="13"/>
        <v>38</v>
      </c>
      <c r="AG12" s="16">
        <f t="shared" si="1"/>
        <v>86</v>
      </c>
      <c r="AH12" s="16">
        <f t="shared" si="2"/>
        <v>94</v>
      </c>
      <c r="AI12" s="16">
        <f t="shared" si="14"/>
        <v>56</v>
      </c>
      <c r="AJ12" s="16">
        <f t="shared" si="15"/>
        <v>37</v>
      </c>
      <c r="AK12" s="16">
        <v>8</v>
      </c>
      <c r="AL12" s="38"/>
      <c r="AM12" s="38"/>
      <c r="AN12" s="16"/>
      <c r="AO12" s="16"/>
      <c r="AP12" s="38"/>
      <c r="AQ12" s="16">
        <v>20</v>
      </c>
      <c r="AR12" s="16" t="s">
        <v>78</v>
      </c>
      <c r="AS12" s="16" t="s">
        <v>79</v>
      </c>
      <c r="AT12" s="16"/>
      <c r="AU12" s="16">
        <f t="shared" si="3"/>
        <v>480</v>
      </c>
      <c r="AV12" s="16">
        <f t="shared" si="4"/>
        <v>26</v>
      </c>
      <c r="AW12" s="16"/>
      <c r="AX12" s="16" t="s">
        <v>80</v>
      </c>
      <c r="AY12" s="16" t="s">
        <v>87</v>
      </c>
      <c r="AZ12" s="16"/>
      <c r="BA12" s="16">
        <v>192</v>
      </c>
      <c r="BB12" s="16">
        <v>12</v>
      </c>
      <c r="BC12" s="16"/>
      <c r="BD12" s="16">
        <v>192</v>
      </c>
      <c r="BE12" s="16">
        <v>12</v>
      </c>
      <c r="BF12" s="16">
        <v>0</v>
      </c>
      <c r="BG12" s="16">
        <v>0</v>
      </c>
      <c r="BH12" s="16">
        <v>0</v>
      </c>
      <c r="BI12" s="16">
        <v>0</v>
      </c>
      <c r="BJ12" s="16">
        <v>160</v>
      </c>
      <c r="BK12" s="16">
        <v>10</v>
      </c>
      <c r="BL12" s="16"/>
      <c r="BM12" s="38"/>
      <c r="BN12" s="38"/>
      <c r="BO12" s="16"/>
      <c r="BP12" s="38"/>
      <c r="BQ12" s="38"/>
      <c r="BR12" s="38"/>
      <c r="BS12" s="38"/>
      <c r="BT12" s="38"/>
      <c r="BU12" s="38"/>
      <c r="BV12" s="38"/>
      <c r="BW12" s="16">
        <v>64</v>
      </c>
      <c r="BX12" s="16">
        <v>4</v>
      </c>
      <c r="BY12" s="38"/>
      <c r="BZ12" s="38"/>
    </row>
    <row r="13" ht="20.25" hidden="1" customHeight="1" spans="1:79">
      <c r="A13" s="70" t="s">
        <v>105</v>
      </c>
      <c r="B13" s="13" t="s">
        <v>95</v>
      </c>
      <c r="C13" s="70" t="s">
        <v>96</v>
      </c>
      <c r="D13" s="71" t="s">
        <v>106</v>
      </c>
      <c r="E13" s="13">
        <v>7</v>
      </c>
      <c r="F13" s="70" t="s">
        <v>107</v>
      </c>
      <c r="G13" s="16" t="s">
        <v>99</v>
      </c>
      <c r="H13" s="16" t="s">
        <v>94</v>
      </c>
      <c r="I13" s="16" t="s">
        <v>94</v>
      </c>
      <c r="J13" s="32" t="str">
        <f t="shared" si="5"/>
        <v>2176+192+22周</v>
      </c>
      <c r="K13" s="70" t="s">
        <v>71</v>
      </c>
      <c r="L13" s="13">
        <f t="shared" si="6"/>
        <v>2368</v>
      </c>
      <c r="M13" s="13">
        <f t="shared" si="7"/>
        <v>2176</v>
      </c>
      <c r="N13" s="16" t="s">
        <v>100</v>
      </c>
      <c r="O13" s="16" t="s">
        <v>73</v>
      </c>
      <c r="P13" s="16">
        <f t="shared" si="8"/>
        <v>704</v>
      </c>
      <c r="Q13" s="16">
        <f t="shared" si="9"/>
        <v>1344</v>
      </c>
      <c r="R13" s="16">
        <f t="shared" si="10"/>
        <v>1472</v>
      </c>
      <c r="S13" s="16">
        <f t="shared" si="11"/>
        <v>806</v>
      </c>
      <c r="T13" s="16">
        <f t="shared" si="12"/>
        <v>537</v>
      </c>
      <c r="U13" s="16" t="s">
        <v>74</v>
      </c>
      <c r="V13" s="38"/>
      <c r="W13" s="38"/>
      <c r="X13" s="38"/>
      <c r="Y13" s="38"/>
      <c r="Z13" s="16" t="s">
        <v>75</v>
      </c>
      <c r="AA13" s="16">
        <f t="shared" si="0"/>
        <v>166</v>
      </c>
      <c r="AB13" s="16">
        <v>152</v>
      </c>
      <c r="AC13" s="16" t="s">
        <v>101</v>
      </c>
      <c r="AD13" s="16">
        <v>14</v>
      </c>
      <c r="AE13" s="16" t="s">
        <v>77</v>
      </c>
      <c r="AF13" s="16">
        <f t="shared" si="13"/>
        <v>40</v>
      </c>
      <c r="AG13" s="16">
        <f t="shared" si="1"/>
        <v>84</v>
      </c>
      <c r="AH13" s="16">
        <f t="shared" si="2"/>
        <v>92</v>
      </c>
      <c r="AI13" s="16">
        <f t="shared" si="14"/>
        <v>55</v>
      </c>
      <c r="AJ13" s="16">
        <f t="shared" si="15"/>
        <v>36</v>
      </c>
      <c r="AK13" s="16">
        <v>8</v>
      </c>
      <c r="AL13" s="38"/>
      <c r="AM13" s="38"/>
      <c r="AN13" s="38"/>
      <c r="AO13" s="38"/>
      <c r="AP13" s="38"/>
      <c r="AQ13" s="16">
        <v>20</v>
      </c>
      <c r="AR13" s="16" t="s">
        <v>78</v>
      </c>
      <c r="AS13" s="16" t="s">
        <v>79</v>
      </c>
      <c r="AT13" s="16"/>
      <c r="AU13" s="16">
        <f t="shared" si="3"/>
        <v>480</v>
      </c>
      <c r="AV13" s="16">
        <f t="shared" si="4"/>
        <v>26</v>
      </c>
      <c r="AW13" s="16"/>
      <c r="AX13" s="16" t="s">
        <v>80</v>
      </c>
      <c r="AY13" s="16" t="s">
        <v>87</v>
      </c>
      <c r="AZ13" s="16"/>
      <c r="BA13" s="16">
        <v>224</v>
      </c>
      <c r="BB13" s="16">
        <v>14</v>
      </c>
      <c r="BC13" s="16"/>
      <c r="BD13" s="16">
        <v>224</v>
      </c>
      <c r="BE13" s="16">
        <v>14</v>
      </c>
      <c r="BF13" s="16">
        <v>0</v>
      </c>
      <c r="BG13" s="16">
        <v>0</v>
      </c>
      <c r="BH13" s="16">
        <v>0</v>
      </c>
      <c r="BI13" s="16">
        <v>0</v>
      </c>
      <c r="BJ13" s="16">
        <v>160</v>
      </c>
      <c r="BK13" s="16">
        <v>10</v>
      </c>
      <c r="BL13" s="16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16">
        <v>64</v>
      </c>
      <c r="BX13" s="16">
        <v>4</v>
      </c>
      <c r="BY13" s="38"/>
      <c r="BZ13" s="68"/>
      <c r="CA13" s="16"/>
    </row>
    <row r="14" s="1" customFormat="1" ht="23" customHeight="1" spans="1:79">
      <c r="A14" s="72" t="s">
        <v>105</v>
      </c>
      <c r="B14" s="17" t="s">
        <v>95</v>
      </c>
      <c r="C14" s="72" t="s">
        <v>96</v>
      </c>
      <c r="D14" s="73" t="s">
        <v>108</v>
      </c>
      <c r="E14" s="17">
        <v>8</v>
      </c>
      <c r="F14" s="72" t="s">
        <v>109</v>
      </c>
      <c r="G14" s="19">
        <v>140</v>
      </c>
      <c r="H14" s="20" t="s">
        <v>94</v>
      </c>
      <c r="I14" s="20" t="s">
        <v>94</v>
      </c>
      <c r="J14" s="20" t="str">
        <f t="shared" si="5"/>
        <v>2176+192+22周</v>
      </c>
      <c r="K14" s="72" t="s">
        <v>71</v>
      </c>
      <c r="L14" s="17">
        <f t="shared" si="6"/>
        <v>2368</v>
      </c>
      <c r="M14" s="17">
        <f t="shared" si="7"/>
        <v>2176</v>
      </c>
      <c r="N14" s="20" t="s">
        <v>100</v>
      </c>
      <c r="O14" s="20" t="s">
        <v>73</v>
      </c>
      <c r="P14" s="20">
        <f t="shared" si="8"/>
        <v>704</v>
      </c>
      <c r="Q14" s="20">
        <f t="shared" si="9"/>
        <v>1344</v>
      </c>
      <c r="R14" s="20">
        <f t="shared" si="10"/>
        <v>1472</v>
      </c>
      <c r="S14" s="20">
        <f t="shared" si="11"/>
        <v>806</v>
      </c>
      <c r="T14" s="20">
        <f t="shared" si="12"/>
        <v>537</v>
      </c>
      <c r="U14" s="20" t="s">
        <v>74</v>
      </c>
      <c r="V14" s="39">
        <v>1408</v>
      </c>
      <c r="W14" s="39">
        <v>768</v>
      </c>
      <c r="X14" s="39">
        <v>512</v>
      </c>
      <c r="Y14" s="39" t="s">
        <v>74</v>
      </c>
      <c r="Z14" s="20" t="s">
        <v>75</v>
      </c>
      <c r="AA14" s="20">
        <f t="shared" si="0"/>
        <v>166</v>
      </c>
      <c r="AB14" s="20">
        <v>152</v>
      </c>
      <c r="AC14" s="20" t="s">
        <v>101</v>
      </c>
      <c r="AD14" s="20">
        <v>14</v>
      </c>
      <c r="AE14" s="20" t="s">
        <v>77</v>
      </c>
      <c r="AF14" s="20">
        <f t="shared" si="13"/>
        <v>40</v>
      </c>
      <c r="AG14" s="20">
        <f t="shared" si="1"/>
        <v>84</v>
      </c>
      <c r="AH14" s="20">
        <f t="shared" si="2"/>
        <v>92</v>
      </c>
      <c r="AI14" s="20">
        <f t="shared" si="14"/>
        <v>55</v>
      </c>
      <c r="AJ14" s="20">
        <f t="shared" si="15"/>
        <v>36</v>
      </c>
      <c r="AK14" s="20">
        <v>8</v>
      </c>
      <c r="AL14" s="20" t="s">
        <v>110</v>
      </c>
      <c r="AM14" s="20" t="s">
        <v>111</v>
      </c>
      <c r="AN14" s="39">
        <v>48</v>
      </c>
      <c r="AO14" s="39">
        <v>32</v>
      </c>
      <c r="AP14" s="39">
        <v>8</v>
      </c>
      <c r="AQ14" s="20">
        <v>20</v>
      </c>
      <c r="AR14" s="20" t="s">
        <v>78</v>
      </c>
      <c r="AS14" s="20" t="s">
        <v>79</v>
      </c>
      <c r="AT14" s="20"/>
      <c r="AU14" s="20">
        <f t="shared" si="3"/>
        <v>480</v>
      </c>
      <c r="AV14" s="20">
        <f t="shared" si="4"/>
        <v>26</v>
      </c>
      <c r="AW14" s="20"/>
      <c r="AX14" s="20" t="s">
        <v>80</v>
      </c>
      <c r="AY14" s="20" t="s">
        <v>87</v>
      </c>
      <c r="AZ14" s="20"/>
      <c r="BA14" s="20">
        <v>224</v>
      </c>
      <c r="BB14" s="20">
        <v>14</v>
      </c>
      <c r="BC14" s="20"/>
      <c r="BD14" s="20">
        <v>224</v>
      </c>
      <c r="BE14" s="20">
        <v>14</v>
      </c>
      <c r="BF14" s="20">
        <v>0</v>
      </c>
      <c r="BG14" s="20">
        <v>0</v>
      </c>
      <c r="BH14" s="20">
        <v>0</v>
      </c>
      <c r="BI14" s="20">
        <v>0</v>
      </c>
      <c r="BJ14" s="20">
        <v>160</v>
      </c>
      <c r="BK14" s="20">
        <v>10</v>
      </c>
      <c r="BL14" s="20"/>
      <c r="BM14" s="20">
        <v>768</v>
      </c>
      <c r="BN14" s="20">
        <v>48</v>
      </c>
      <c r="BO14" s="64">
        <v>0.55</v>
      </c>
      <c r="BP14" s="20">
        <v>512</v>
      </c>
      <c r="BQ14" s="20">
        <v>32</v>
      </c>
      <c r="BR14" s="64">
        <v>0.36</v>
      </c>
      <c r="BS14" s="20">
        <v>128</v>
      </c>
      <c r="BT14" s="20">
        <v>8</v>
      </c>
      <c r="BU14" s="20">
        <v>320</v>
      </c>
      <c r="BV14" s="20">
        <v>20</v>
      </c>
      <c r="BW14" s="20">
        <v>64</v>
      </c>
      <c r="BX14" s="20">
        <v>4</v>
      </c>
      <c r="BY14" s="20">
        <v>128</v>
      </c>
      <c r="BZ14" s="69">
        <v>8</v>
      </c>
      <c r="CA14" s="64">
        <v>0.09</v>
      </c>
    </row>
    <row r="15" ht="20.25" hidden="1" customHeight="1" spans="1:78">
      <c r="A15" s="70" t="s">
        <v>112</v>
      </c>
      <c r="B15" s="13" t="s">
        <v>113</v>
      </c>
      <c r="C15" s="70" t="s">
        <v>114</v>
      </c>
      <c r="D15" s="71" t="s">
        <v>115</v>
      </c>
      <c r="E15" s="13">
        <v>9</v>
      </c>
      <c r="F15" s="70" t="s">
        <v>116</v>
      </c>
      <c r="G15" s="21">
        <v>140</v>
      </c>
      <c r="H15" s="16" t="s">
        <v>94</v>
      </c>
      <c r="I15" s="33" t="s">
        <v>117</v>
      </c>
      <c r="J15" s="32" t="str">
        <f t="shared" si="5"/>
        <v>2304+192+22周</v>
      </c>
      <c r="K15" s="70" t="s">
        <v>118</v>
      </c>
      <c r="L15" s="13">
        <f t="shared" si="6"/>
        <v>2496</v>
      </c>
      <c r="M15" s="13">
        <f t="shared" si="7"/>
        <v>2304</v>
      </c>
      <c r="N15" s="16" t="s">
        <v>72</v>
      </c>
      <c r="O15" s="16" t="s">
        <v>73</v>
      </c>
      <c r="P15" s="16">
        <f t="shared" si="8"/>
        <v>672</v>
      </c>
      <c r="Q15" s="16">
        <f t="shared" si="9"/>
        <v>1504</v>
      </c>
      <c r="R15" s="16">
        <f t="shared" si="10"/>
        <v>1632</v>
      </c>
      <c r="S15" s="16">
        <f t="shared" si="11"/>
        <v>902</v>
      </c>
      <c r="T15" s="16">
        <f t="shared" si="12"/>
        <v>601</v>
      </c>
      <c r="U15" s="16" t="s">
        <v>74</v>
      </c>
      <c r="V15" s="38"/>
      <c r="W15" s="38"/>
      <c r="X15" s="38"/>
      <c r="Y15" s="38"/>
      <c r="Z15" s="16" t="s">
        <v>75</v>
      </c>
      <c r="AA15" s="16">
        <f t="shared" si="0"/>
        <v>174</v>
      </c>
      <c r="AB15" s="16">
        <v>160</v>
      </c>
      <c r="AC15" s="16" t="s">
        <v>76</v>
      </c>
      <c r="AD15" s="16">
        <v>14</v>
      </c>
      <c r="AE15" s="16" t="s">
        <v>77</v>
      </c>
      <c r="AF15" s="16">
        <f t="shared" si="13"/>
        <v>38</v>
      </c>
      <c r="AG15" s="16">
        <f t="shared" si="1"/>
        <v>94</v>
      </c>
      <c r="AH15" s="16">
        <f t="shared" si="2"/>
        <v>102</v>
      </c>
      <c r="AI15" s="16">
        <f t="shared" si="14"/>
        <v>61</v>
      </c>
      <c r="AJ15" s="16">
        <f t="shared" si="15"/>
        <v>40</v>
      </c>
      <c r="AK15" s="16">
        <v>8</v>
      </c>
      <c r="AL15" s="38"/>
      <c r="AM15" s="38"/>
      <c r="AN15" s="38"/>
      <c r="AO15" s="38"/>
      <c r="AP15" s="38"/>
      <c r="AQ15" s="16">
        <v>20</v>
      </c>
      <c r="AR15" s="16" t="s">
        <v>78</v>
      </c>
      <c r="AS15" s="16" t="s">
        <v>79</v>
      </c>
      <c r="AT15" s="16"/>
      <c r="AU15" s="16">
        <f t="shared" si="3"/>
        <v>480</v>
      </c>
      <c r="AV15" s="16">
        <f t="shared" si="4"/>
        <v>26</v>
      </c>
      <c r="AW15" s="16"/>
      <c r="AX15" s="16" t="s">
        <v>80</v>
      </c>
      <c r="AY15" s="16" t="s">
        <v>87</v>
      </c>
      <c r="AZ15" s="16"/>
      <c r="BA15" s="16">
        <v>192</v>
      </c>
      <c r="BB15" s="16">
        <v>12</v>
      </c>
      <c r="BC15" s="16"/>
      <c r="BD15" s="16">
        <v>192</v>
      </c>
      <c r="BE15" s="16">
        <v>12</v>
      </c>
      <c r="BF15" s="16">
        <v>0</v>
      </c>
      <c r="BG15" s="16">
        <v>0</v>
      </c>
      <c r="BH15" s="16">
        <v>0</v>
      </c>
      <c r="BI15" s="16">
        <v>0</v>
      </c>
      <c r="BJ15" s="16">
        <v>160</v>
      </c>
      <c r="BK15" s="16">
        <v>10</v>
      </c>
      <c r="BL15" s="16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16">
        <v>64</v>
      </c>
      <c r="BX15" s="16">
        <v>4</v>
      </c>
      <c r="BY15" s="38"/>
      <c r="BZ15" s="38"/>
    </row>
    <row r="16" s="2" customFormat="1" ht="20.25" hidden="1" customHeight="1" spans="1:78">
      <c r="A16" s="70" t="s">
        <v>112</v>
      </c>
      <c r="B16" s="13" t="s">
        <v>113</v>
      </c>
      <c r="C16" s="70" t="s">
        <v>114</v>
      </c>
      <c r="D16" s="71" t="s">
        <v>119</v>
      </c>
      <c r="E16" s="13">
        <v>10</v>
      </c>
      <c r="F16" s="70" t="s">
        <v>120</v>
      </c>
      <c r="G16" s="13">
        <v>160</v>
      </c>
      <c r="H16" s="13" t="s">
        <v>94</v>
      </c>
      <c r="I16" s="13" t="s">
        <v>94</v>
      </c>
      <c r="J16" s="32" t="str">
        <f t="shared" si="5"/>
        <v>2240+192+22周</v>
      </c>
      <c r="K16" s="70" t="s">
        <v>121</v>
      </c>
      <c r="L16" s="13">
        <f t="shared" si="6"/>
        <v>2432</v>
      </c>
      <c r="M16" s="13">
        <f t="shared" si="7"/>
        <v>2240</v>
      </c>
      <c r="N16" s="13" t="s">
        <v>122</v>
      </c>
      <c r="O16" s="13" t="s">
        <v>123</v>
      </c>
      <c r="P16" s="16">
        <f t="shared" si="8"/>
        <v>544</v>
      </c>
      <c r="Q16" s="16">
        <f t="shared" si="9"/>
        <v>1568</v>
      </c>
      <c r="R16" s="16">
        <f t="shared" si="10"/>
        <v>1696</v>
      </c>
      <c r="S16" s="16">
        <f t="shared" si="11"/>
        <v>940</v>
      </c>
      <c r="T16" s="16">
        <f t="shared" si="12"/>
        <v>627</v>
      </c>
      <c r="U16" s="13" t="s">
        <v>74</v>
      </c>
      <c r="V16" s="40"/>
      <c r="W16" s="40"/>
      <c r="X16" s="40"/>
      <c r="Y16" s="40"/>
      <c r="Z16" s="13" t="s">
        <v>75</v>
      </c>
      <c r="AA16" s="16">
        <f t="shared" si="0"/>
        <v>174</v>
      </c>
      <c r="AB16" s="16">
        <v>160</v>
      </c>
      <c r="AC16" s="13" t="s">
        <v>124</v>
      </c>
      <c r="AD16" s="13">
        <v>14</v>
      </c>
      <c r="AE16" s="13" t="s">
        <v>77</v>
      </c>
      <c r="AF16" s="16">
        <f t="shared" si="13"/>
        <v>34</v>
      </c>
      <c r="AG16" s="16">
        <f t="shared" si="1"/>
        <v>98</v>
      </c>
      <c r="AH16" s="16">
        <f t="shared" si="2"/>
        <v>106</v>
      </c>
      <c r="AI16" s="16">
        <f t="shared" si="14"/>
        <v>63</v>
      </c>
      <c r="AJ16" s="16">
        <f t="shared" si="15"/>
        <v>42</v>
      </c>
      <c r="AK16" s="13">
        <v>8</v>
      </c>
      <c r="AL16" s="40"/>
      <c r="AM16" s="40"/>
      <c r="AN16" s="40"/>
      <c r="AO16" s="40"/>
      <c r="AP16" s="40"/>
      <c r="AQ16" s="13">
        <v>20</v>
      </c>
      <c r="AR16" s="16" t="s">
        <v>125</v>
      </c>
      <c r="AS16" s="16" t="s">
        <v>126</v>
      </c>
      <c r="AT16" s="16"/>
      <c r="AU16" s="16">
        <v>352</v>
      </c>
      <c r="AV16" s="16">
        <v>22</v>
      </c>
      <c r="AW16" s="16"/>
      <c r="AX16" s="16" t="s">
        <v>80</v>
      </c>
      <c r="AY16" s="16" t="s">
        <v>87</v>
      </c>
      <c r="AZ16" s="16"/>
      <c r="BA16" s="13">
        <v>192</v>
      </c>
      <c r="BB16" s="13">
        <v>12</v>
      </c>
      <c r="BC16" s="13"/>
      <c r="BD16" s="13">
        <v>192</v>
      </c>
      <c r="BE16" s="13">
        <v>12</v>
      </c>
      <c r="BF16" s="13">
        <v>0</v>
      </c>
      <c r="BG16" s="13">
        <v>0</v>
      </c>
      <c r="BH16" s="13">
        <v>0</v>
      </c>
      <c r="BI16" s="13">
        <v>0</v>
      </c>
      <c r="BJ16" s="13">
        <v>160</v>
      </c>
      <c r="BK16" s="13">
        <v>10</v>
      </c>
      <c r="BL16" s="13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13">
        <v>64</v>
      </c>
      <c r="BX16" s="13">
        <v>4</v>
      </c>
      <c r="BY16" s="40"/>
      <c r="BZ16" s="40"/>
    </row>
    <row r="17" ht="20.25" hidden="1" customHeight="1" spans="1:78">
      <c r="A17" s="13" t="s">
        <v>112</v>
      </c>
      <c r="B17" s="13" t="s">
        <v>113</v>
      </c>
      <c r="C17" s="13" t="s">
        <v>127</v>
      </c>
      <c r="D17" s="71" t="s">
        <v>128</v>
      </c>
      <c r="E17" s="13">
        <v>11</v>
      </c>
      <c r="F17" s="13" t="s">
        <v>129</v>
      </c>
      <c r="G17" s="16">
        <v>160</v>
      </c>
      <c r="H17" s="16" t="s">
        <v>94</v>
      </c>
      <c r="I17" s="16" t="s">
        <v>94</v>
      </c>
      <c r="J17" s="32" t="str">
        <f t="shared" si="5"/>
        <v>2304+192+22周</v>
      </c>
      <c r="K17" s="70" t="s">
        <v>118</v>
      </c>
      <c r="L17" s="13">
        <f t="shared" si="6"/>
        <v>2496</v>
      </c>
      <c r="M17" s="13">
        <f t="shared" si="7"/>
        <v>2304</v>
      </c>
      <c r="N17" s="16" t="s">
        <v>130</v>
      </c>
      <c r="O17" s="16" t="s">
        <v>73</v>
      </c>
      <c r="P17" s="16">
        <f t="shared" si="8"/>
        <v>640</v>
      </c>
      <c r="Q17" s="16">
        <f t="shared" si="9"/>
        <v>1536</v>
      </c>
      <c r="R17" s="16">
        <f t="shared" si="10"/>
        <v>1664</v>
      </c>
      <c r="S17" s="16">
        <f t="shared" si="11"/>
        <v>921</v>
      </c>
      <c r="T17" s="16">
        <f t="shared" si="12"/>
        <v>614</v>
      </c>
      <c r="U17" s="16" t="s">
        <v>74</v>
      </c>
      <c r="V17" s="38"/>
      <c r="W17" s="38"/>
      <c r="X17" s="38"/>
      <c r="Y17" s="38"/>
      <c r="Z17" s="16" t="s">
        <v>75</v>
      </c>
      <c r="AA17" s="16">
        <f t="shared" si="0"/>
        <v>174</v>
      </c>
      <c r="AB17" s="16">
        <v>160</v>
      </c>
      <c r="AC17" s="16" t="s">
        <v>131</v>
      </c>
      <c r="AD17" s="16">
        <v>14</v>
      </c>
      <c r="AE17" s="16" t="s">
        <v>77</v>
      </c>
      <c r="AF17" s="16">
        <f t="shared" si="13"/>
        <v>36</v>
      </c>
      <c r="AG17" s="16">
        <f t="shared" si="1"/>
        <v>96</v>
      </c>
      <c r="AH17" s="16">
        <f t="shared" si="2"/>
        <v>104</v>
      </c>
      <c r="AI17" s="16">
        <f t="shared" si="14"/>
        <v>62</v>
      </c>
      <c r="AJ17" s="16">
        <f t="shared" si="15"/>
        <v>41</v>
      </c>
      <c r="AK17" s="16">
        <v>8</v>
      </c>
      <c r="AL17" s="38"/>
      <c r="AM17" s="38"/>
      <c r="AN17" s="38"/>
      <c r="AO17" s="38"/>
      <c r="AP17" s="38"/>
      <c r="AQ17" s="16">
        <v>20</v>
      </c>
      <c r="AR17" s="16" t="s">
        <v>78</v>
      </c>
      <c r="AS17" s="16" t="s">
        <v>79</v>
      </c>
      <c r="AT17" s="16"/>
      <c r="AU17" s="16">
        <f t="shared" ref="AU17:AU23" si="16">224+128+128</f>
        <v>480</v>
      </c>
      <c r="AV17" s="16">
        <f t="shared" ref="AV17:AV23" si="17">14+8+4</f>
        <v>26</v>
      </c>
      <c r="AW17" s="16"/>
      <c r="AX17" s="16" t="s">
        <v>80</v>
      </c>
      <c r="AY17" s="16" t="s">
        <v>87</v>
      </c>
      <c r="AZ17" s="16"/>
      <c r="BA17" s="16">
        <v>160</v>
      </c>
      <c r="BB17" s="16">
        <v>10</v>
      </c>
      <c r="BC17" s="16"/>
      <c r="BD17" s="16">
        <v>160</v>
      </c>
      <c r="BE17" s="16">
        <v>10</v>
      </c>
      <c r="BF17" s="16">
        <v>0</v>
      </c>
      <c r="BG17" s="16">
        <v>0</v>
      </c>
      <c r="BH17" s="16">
        <v>0</v>
      </c>
      <c r="BI17" s="16">
        <v>0</v>
      </c>
      <c r="BJ17" s="16">
        <v>160</v>
      </c>
      <c r="BK17" s="16">
        <v>10</v>
      </c>
      <c r="BL17" s="16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16">
        <v>64</v>
      </c>
      <c r="BX17" s="16">
        <v>4</v>
      </c>
      <c r="BY17" s="38"/>
      <c r="BZ17" s="38"/>
    </row>
    <row r="18" ht="20.25" hidden="1" customHeight="1" spans="1:78">
      <c r="A18" s="13" t="s">
        <v>112</v>
      </c>
      <c r="B18" s="13" t="s">
        <v>113</v>
      </c>
      <c r="C18" s="13" t="s">
        <v>127</v>
      </c>
      <c r="D18" s="71" t="s">
        <v>132</v>
      </c>
      <c r="E18" s="13">
        <v>12</v>
      </c>
      <c r="F18" s="13" t="s">
        <v>133</v>
      </c>
      <c r="G18" s="16">
        <v>160</v>
      </c>
      <c r="H18" s="16" t="s">
        <v>94</v>
      </c>
      <c r="I18" s="16" t="s">
        <v>94</v>
      </c>
      <c r="J18" s="32" t="str">
        <f t="shared" si="5"/>
        <v>2304+192+22周</v>
      </c>
      <c r="K18" s="70" t="s">
        <v>118</v>
      </c>
      <c r="L18" s="13">
        <f t="shared" si="6"/>
        <v>2496</v>
      </c>
      <c r="M18" s="13">
        <f t="shared" si="7"/>
        <v>2304</v>
      </c>
      <c r="N18" s="16" t="s">
        <v>130</v>
      </c>
      <c r="O18" s="16" t="s">
        <v>73</v>
      </c>
      <c r="P18" s="16">
        <f t="shared" si="8"/>
        <v>640</v>
      </c>
      <c r="Q18" s="16">
        <f t="shared" si="9"/>
        <v>1536</v>
      </c>
      <c r="R18" s="16">
        <f t="shared" si="10"/>
        <v>1664</v>
      </c>
      <c r="S18" s="16">
        <f t="shared" si="11"/>
        <v>921</v>
      </c>
      <c r="T18" s="16">
        <f t="shared" si="12"/>
        <v>614</v>
      </c>
      <c r="U18" s="16" t="s">
        <v>74</v>
      </c>
      <c r="V18" s="38"/>
      <c r="W18" s="38"/>
      <c r="X18" s="38"/>
      <c r="Y18" s="38"/>
      <c r="Z18" s="16" t="s">
        <v>75</v>
      </c>
      <c r="AA18" s="16">
        <f t="shared" si="0"/>
        <v>174</v>
      </c>
      <c r="AB18" s="16">
        <v>160</v>
      </c>
      <c r="AC18" s="16" t="s">
        <v>131</v>
      </c>
      <c r="AD18" s="16">
        <v>14</v>
      </c>
      <c r="AE18" s="16" t="s">
        <v>77</v>
      </c>
      <c r="AF18" s="16">
        <f t="shared" si="13"/>
        <v>36</v>
      </c>
      <c r="AG18" s="16">
        <f t="shared" si="1"/>
        <v>96</v>
      </c>
      <c r="AH18" s="16">
        <f t="shared" si="2"/>
        <v>104</v>
      </c>
      <c r="AI18" s="16">
        <f t="shared" si="14"/>
        <v>62</v>
      </c>
      <c r="AJ18" s="16">
        <f t="shared" si="15"/>
        <v>41</v>
      </c>
      <c r="AK18" s="16">
        <v>8</v>
      </c>
      <c r="AL18" s="38"/>
      <c r="AM18" s="38"/>
      <c r="AN18" s="38"/>
      <c r="AO18" s="38"/>
      <c r="AP18" s="38"/>
      <c r="AQ18" s="16">
        <v>20</v>
      </c>
      <c r="AR18" s="16" t="s">
        <v>78</v>
      </c>
      <c r="AS18" s="16" t="s">
        <v>79</v>
      </c>
      <c r="AT18" s="16"/>
      <c r="AU18" s="16">
        <f t="shared" si="16"/>
        <v>480</v>
      </c>
      <c r="AV18" s="16">
        <f t="shared" si="17"/>
        <v>26</v>
      </c>
      <c r="AW18" s="16"/>
      <c r="AX18" s="16" t="s">
        <v>80</v>
      </c>
      <c r="AY18" s="16" t="s">
        <v>87</v>
      </c>
      <c r="AZ18" s="16"/>
      <c r="BA18" s="16">
        <v>160</v>
      </c>
      <c r="BB18" s="16">
        <v>10</v>
      </c>
      <c r="BC18" s="16"/>
      <c r="BD18" s="16">
        <v>160</v>
      </c>
      <c r="BE18" s="16">
        <v>10</v>
      </c>
      <c r="BF18" s="16">
        <v>0</v>
      </c>
      <c r="BG18" s="16">
        <v>0</v>
      </c>
      <c r="BH18" s="16">
        <v>0</v>
      </c>
      <c r="BI18" s="16">
        <v>0</v>
      </c>
      <c r="BJ18" s="16">
        <v>160</v>
      </c>
      <c r="BK18" s="16">
        <v>10</v>
      </c>
      <c r="BL18" s="16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16">
        <v>64</v>
      </c>
      <c r="BX18" s="16">
        <v>4</v>
      </c>
      <c r="BY18" s="38"/>
      <c r="BZ18" s="38"/>
    </row>
    <row r="19" ht="20.25" hidden="1" customHeight="1" spans="1:78">
      <c r="A19" s="70" t="s">
        <v>112</v>
      </c>
      <c r="B19" s="13" t="s">
        <v>113</v>
      </c>
      <c r="C19" s="13" t="s">
        <v>134</v>
      </c>
      <c r="D19" s="71" t="s">
        <v>135</v>
      </c>
      <c r="E19" s="13">
        <v>13</v>
      </c>
      <c r="F19" s="74" t="s">
        <v>136</v>
      </c>
      <c r="G19" s="21" t="s">
        <v>137</v>
      </c>
      <c r="H19" s="21" t="s">
        <v>94</v>
      </c>
      <c r="I19" s="16" t="s">
        <v>94</v>
      </c>
      <c r="J19" s="32" t="str">
        <f t="shared" si="5"/>
        <v>2304+192+22周</v>
      </c>
      <c r="K19" s="70" t="s">
        <v>118</v>
      </c>
      <c r="L19" s="13">
        <f t="shared" si="6"/>
        <v>2496</v>
      </c>
      <c r="M19" s="13">
        <f t="shared" si="7"/>
        <v>2304</v>
      </c>
      <c r="N19" s="16" t="s">
        <v>130</v>
      </c>
      <c r="O19" s="16" t="s">
        <v>73</v>
      </c>
      <c r="P19" s="16">
        <f t="shared" si="8"/>
        <v>640</v>
      </c>
      <c r="Q19" s="16">
        <f t="shared" si="9"/>
        <v>1536</v>
      </c>
      <c r="R19" s="16">
        <f t="shared" si="10"/>
        <v>1664</v>
      </c>
      <c r="S19" s="16">
        <f t="shared" si="11"/>
        <v>921</v>
      </c>
      <c r="T19" s="16">
        <f t="shared" si="12"/>
        <v>614</v>
      </c>
      <c r="U19" s="16" t="s">
        <v>74</v>
      </c>
      <c r="V19" s="38"/>
      <c r="W19" s="38"/>
      <c r="X19" s="38"/>
      <c r="Y19" s="38"/>
      <c r="Z19" s="16" t="s">
        <v>75</v>
      </c>
      <c r="AA19" s="16">
        <f t="shared" si="0"/>
        <v>174</v>
      </c>
      <c r="AB19" s="16">
        <v>160</v>
      </c>
      <c r="AC19" s="16" t="s">
        <v>131</v>
      </c>
      <c r="AD19" s="16">
        <v>14</v>
      </c>
      <c r="AE19" s="16" t="s">
        <v>77</v>
      </c>
      <c r="AF19" s="16">
        <f t="shared" si="13"/>
        <v>36</v>
      </c>
      <c r="AG19" s="16">
        <f t="shared" si="1"/>
        <v>96</v>
      </c>
      <c r="AH19" s="16">
        <f t="shared" si="2"/>
        <v>104</v>
      </c>
      <c r="AI19" s="16">
        <f t="shared" si="14"/>
        <v>62</v>
      </c>
      <c r="AJ19" s="16">
        <f t="shared" si="15"/>
        <v>41</v>
      </c>
      <c r="AK19" s="16">
        <v>8</v>
      </c>
      <c r="AL19" s="38"/>
      <c r="AM19" s="38"/>
      <c r="AN19" s="38"/>
      <c r="AO19" s="38"/>
      <c r="AP19" s="38"/>
      <c r="AQ19" s="16">
        <v>20</v>
      </c>
      <c r="AR19" s="16" t="s">
        <v>78</v>
      </c>
      <c r="AS19" s="16" t="s">
        <v>79</v>
      </c>
      <c r="AT19" s="16"/>
      <c r="AU19" s="16">
        <f t="shared" si="16"/>
        <v>480</v>
      </c>
      <c r="AV19" s="16">
        <f t="shared" si="17"/>
        <v>26</v>
      </c>
      <c r="AW19" s="16"/>
      <c r="AX19" s="16" t="s">
        <v>80</v>
      </c>
      <c r="AY19" s="16" t="s">
        <v>87</v>
      </c>
      <c r="AZ19" s="16"/>
      <c r="BA19" s="16">
        <v>160</v>
      </c>
      <c r="BB19" s="16">
        <v>10</v>
      </c>
      <c r="BC19" s="16"/>
      <c r="BD19" s="16">
        <v>160</v>
      </c>
      <c r="BE19" s="16">
        <v>10</v>
      </c>
      <c r="BF19" s="16">
        <v>0</v>
      </c>
      <c r="BG19" s="16">
        <v>0</v>
      </c>
      <c r="BH19" s="16">
        <v>0</v>
      </c>
      <c r="BI19" s="16">
        <v>0</v>
      </c>
      <c r="BJ19" s="16">
        <v>160</v>
      </c>
      <c r="BK19" s="16">
        <v>10</v>
      </c>
      <c r="BL19" s="16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16">
        <v>64</v>
      </c>
      <c r="BX19" s="16">
        <v>4</v>
      </c>
      <c r="BY19" s="38"/>
      <c r="BZ19" s="38"/>
    </row>
    <row r="20" ht="20.25" hidden="1" customHeight="1" spans="1:78">
      <c r="A20" s="13" t="s">
        <v>112</v>
      </c>
      <c r="B20" s="13" t="s">
        <v>113</v>
      </c>
      <c r="C20" s="13" t="s">
        <v>134</v>
      </c>
      <c r="D20" s="71" t="s">
        <v>138</v>
      </c>
      <c r="E20" s="13">
        <v>14</v>
      </c>
      <c r="F20" s="16" t="s">
        <v>139</v>
      </c>
      <c r="G20" s="21" t="s">
        <v>137</v>
      </c>
      <c r="H20" s="21" t="s">
        <v>94</v>
      </c>
      <c r="I20" s="16" t="s">
        <v>94</v>
      </c>
      <c r="J20" s="32" t="str">
        <f t="shared" si="5"/>
        <v>2304+192+22周</v>
      </c>
      <c r="K20" s="70" t="s">
        <v>118</v>
      </c>
      <c r="L20" s="13">
        <f t="shared" si="6"/>
        <v>2496</v>
      </c>
      <c r="M20" s="13">
        <f t="shared" si="7"/>
        <v>2304</v>
      </c>
      <c r="N20" s="16" t="s">
        <v>130</v>
      </c>
      <c r="O20" s="16" t="s">
        <v>73</v>
      </c>
      <c r="P20" s="16">
        <f t="shared" si="8"/>
        <v>640</v>
      </c>
      <c r="Q20" s="16">
        <f t="shared" si="9"/>
        <v>1536</v>
      </c>
      <c r="R20" s="16">
        <f t="shared" si="10"/>
        <v>1664</v>
      </c>
      <c r="S20" s="16">
        <f t="shared" si="11"/>
        <v>921</v>
      </c>
      <c r="T20" s="16">
        <f t="shared" si="12"/>
        <v>614</v>
      </c>
      <c r="U20" s="16" t="s">
        <v>74</v>
      </c>
      <c r="V20" s="38"/>
      <c r="W20" s="38"/>
      <c r="X20" s="38"/>
      <c r="Y20" s="38"/>
      <c r="Z20" s="16" t="s">
        <v>75</v>
      </c>
      <c r="AA20" s="16">
        <f t="shared" si="0"/>
        <v>174</v>
      </c>
      <c r="AB20" s="16">
        <v>160</v>
      </c>
      <c r="AC20" s="16" t="s">
        <v>131</v>
      </c>
      <c r="AD20" s="16">
        <v>14</v>
      </c>
      <c r="AE20" s="16" t="s">
        <v>77</v>
      </c>
      <c r="AF20" s="16">
        <f t="shared" si="13"/>
        <v>36</v>
      </c>
      <c r="AG20" s="16">
        <f t="shared" si="1"/>
        <v>96</v>
      </c>
      <c r="AH20" s="16">
        <f t="shared" si="2"/>
        <v>104</v>
      </c>
      <c r="AI20" s="16">
        <f t="shared" si="14"/>
        <v>62</v>
      </c>
      <c r="AJ20" s="16">
        <f t="shared" si="15"/>
        <v>41</v>
      </c>
      <c r="AK20" s="16">
        <v>8</v>
      </c>
      <c r="AL20" s="38"/>
      <c r="AM20" s="38"/>
      <c r="AN20" s="38"/>
      <c r="AO20" s="38"/>
      <c r="AP20" s="38"/>
      <c r="AQ20" s="16">
        <v>20</v>
      </c>
      <c r="AR20" s="16" t="s">
        <v>78</v>
      </c>
      <c r="AS20" s="16" t="s">
        <v>79</v>
      </c>
      <c r="AT20" s="16"/>
      <c r="AU20" s="16">
        <f t="shared" si="16"/>
        <v>480</v>
      </c>
      <c r="AV20" s="16">
        <f t="shared" si="17"/>
        <v>26</v>
      </c>
      <c r="AW20" s="16"/>
      <c r="AX20" s="16" t="s">
        <v>80</v>
      </c>
      <c r="AY20" s="16" t="s">
        <v>87</v>
      </c>
      <c r="AZ20" s="16"/>
      <c r="BA20" s="16">
        <v>160</v>
      </c>
      <c r="BB20" s="16">
        <v>10</v>
      </c>
      <c r="BC20" s="16"/>
      <c r="BD20" s="16">
        <v>160</v>
      </c>
      <c r="BE20" s="16">
        <v>10</v>
      </c>
      <c r="BF20" s="16">
        <v>0</v>
      </c>
      <c r="BG20" s="16">
        <v>0</v>
      </c>
      <c r="BH20" s="16">
        <v>0</v>
      </c>
      <c r="BI20" s="16">
        <v>0</v>
      </c>
      <c r="BJ20" s="16">
        <v>160</v>
      </c>
      <c r="BK20" s="16">
        <v>10</v>
      </c>
      <c r="BL20" s="16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16">
        <v>64</v>
      </c>
      <c r="BX20" s="16">
        <v>4</v>
      </c>
      <c r="BY20" s="38"/>
      <c r="BZ20" s="38"/>
    </row>
    <row r="21" s="2" customFormat="1" ht="20.25" hidden="1" customHeight="1" spans="1:78">
      <c r="A21" s="13" t="s">
        <v>112</v>
      </c>
      <c r="B21" s="13" t="s">
        <v>113</v>
      </c>
      <c r="C21" s="70" t="s">
        <v>140</v>
      </c>
      <c r="D21" s="71" t="s">
        <v>141</v>
      </c>
      <c r="E21" s="13">
        <v>15</v>
      </c>
      <c r="F21" s="70" t="s">
        <v>142</v>
      </c>
      <c r="G21" s="13" t="s">
        <v>143</v>
      </c>
      <c r="H21" s="21" t="s">
        <v>94</v>
      </c>
      <c r="I21" s="13" t="s">
        <v>144</v>
      </c>
      <c r="J21" s="32" t="str">
        <f t="shared" si="5"/>
        <v>2304+192+22周</v>
      </c>
      <c r="K21" s="70" t="s">
        <v>118</v>
      </c>
      <c r="L21" s="13">
        <f t="shared" si="6"/>
        <v>2496</v>
      </c>
      <c r="M21" s="13">
        <f t="shared" si="7"/>
        <v>2304</v>
      </c>
      <c r="N21" s="13" t="s">
        <v>130</v>
      </c>
      <c r="O21" s="16" t="s">
        <v>73</v>
      </c>
      <c r="P21" s="16">
        <f t="shared" si="8"/>
        <v>640</v>
      </c>
      <c r="Q21" s="16">
        <f t="shared" si="9"/>
        <v>1536</v>
      </c>
      <c r="R21" s="16">
        <f t="shared" si="10"/>
        <v>1664</v>
      </c>
      <c r="S21" s="16">
        <f t="shared" si="11"/>
        <v>921</v>
      </c>
      <c r="T21" s="16">
        <f t="shared" si="12"/>
        <v>614</v>
      </c>
      <c r="U21" s="13" t="s">
        <v>74</v>
      </c>
      <c r="V21" s="40"/>
      <c r="W21" s="40"/>
      <c r="X21" s="40"/>
      <c r="Y21" s="40"/>
      <c r="Z21" s="13" t="s">
        <v>75</v>
      </c>
      <c r="AA21" s="16">
        <f t="shared" si="0"/>
        <v>174</v>
      </c>
      <c r="AB21" s="16">
        <v>160</v>
      </c>
      <c r="AC21" s="13" t="s">
        <v>131</v>
      </c>
      <c r="AD21" s="16">
        <v>14</v>
      </c>
      <c r="AE21" s="13" t="s">
        <v>77</v>
      </c>
      <c r="AF21" s="16">
        <f t="shared" si="13"/>
        <v>36</v>
      </c>
      <c r="AG21" s="16">
        <f t="shared" si="1"/>
        <v>96</v>
      </c>
      <c r="AH21" s="16">
        <f t="shared" si="2"/>
        <v>104</v>
      </c>
      <c r="AI21" s="16">
        <f t="shared" si="14"/>
        <v>62</v>
      </c>
      <c r="AJ21" s="16">
        <f t="shared" si="15"/>
        <v>41</v>
      </c>
      <c r="AK21" s="13">
        <v>8</v>
      </c>
      <c r="AL21" s="40"/>
      <c r="AM21" s="40"/>
      <c r="AN21" s="40"/>
      <c r="AO21" s="40"/>
      <c r="AP21" s="40"/>
      <c r="AQ21" s="13">
        <v>20</v>
      </c>
      <c r="AR21" s="13" t="s">
        <v>78</v>
      </c>
      <c r="AS21" s="13" t="s">
        <v>79</v>
      </c>
      <c r="AT21" s="13"/>
      <c r="AU21" s="13">
        <f t="shared" si="16"/>
        <v>480</v>
      </c>
      <c r="AV21" s="13">
        <f t="shared" si="17"/>
        <v>26</v>
      </c>
      <c r="AW21" s="13"/>
      <c r="AX21" s="13" t="s">
        <v>80</v>
      </c>
      <c r="AY21" s="13" t="s">
        <v>87</v>
      </c>
      <c r="AZ21" s="13"/>
      <c r="BA21" s="13">
        <v>160</v>
      </c>
      <c r="BB21" s="13">
        <v>10</v>
      </c>
      <c r="BC21" s="13"/>
      <c r="BD21" s="13">
        <v>160</v>
      </c>
      <c r="BE21" s="13">
        <v>10</v>
      </c>
      <c r="BF21" s="13">
        <v>0</v>
      </c>
      <c r="BG21" s="13">
        <v>0</v>
      </c>
      <c r="BH21" s="13">
        <v>0</v>
      </c>
      <c r="BI21" s="13">
        <v>0</v>
      </c>
      <c r="BJ21" s="13">
        <v>160</v>
      </c>
      <c r="BK21" s="13">
        <v>10</v>
      </c>
      <c r="BL21" s="13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13">
        <v>64</v>
      </c>
      <c r="BX21" s="13">
        <v>4</v>
      </c>
      <c r="BY21" s="40"/>
      <c r="BZ21" s="40"/>
    </row>
    <row r="22" s="2" customFormat="1" ht="20.25" hidden="1" customHeight="1" spans="1:78">
      <c r="A22" s="13" t="s">
        <v>112</v>
      </c>
      <c r="B22" s="13" t="s">
        <v>113</v>
      </c>
      <c r="C22" s="70" t="s">
        <v>140</v>
      </c>
      <c r="D22" s="71" t="s">
        <v>145</v>
      </c>
      <c r="E22" s="13">
        <v>16</v>
      </c>
      <c r="F22" s="70" t="s">
        <v>146</v>
      </c>
      <c r="G22" s="13" t="s">
        <v>147</v>
      </c>
      <c r="H22" s="21" t="s">
        <v>94</v>
      </c>
      <c r="I22" s="13" t="s">
        <v>144</v>
      </c>
      <c r="J22" s="32" t="str">
        <f t="shared" si="5"/>
        <v>2304+192+22周</v>
      </c>
      <c r="K22" s="70" t="s">
        <v>118</v>
      </c>
      <c r="L22" s="13">
        <f t="shared" si="6"/>
        <v>2496</v>
      </c>
      <c r="M22" s="13">
        <f t="shared" si="7"/>
        <v>2304</v>
      </c>
      <c r="N22" s="13" t="s">
        <v>130</v>
      </c>
      <c r="O22" s="16" t="s">
        <v>73</v>
      </c>
      <c r="P22" s="16">
        <f t="shared" si="8"/>
        <v>640</v>
      </c>
      <c r="Q22" s="16">
        <f t="shared" si="9"/>
        <v>1536</v>
      </c>
      <c r="R22" s="16">
        <f t="shared" si="10"/>
        <v>1664</v>
      </c>
      <c r="S22" s="16">
        <f t="shared" si="11"/>
        <v>921</v>
      </c>
      <c r="T22" s="16">
        <f t="shared" si="12"/>
        <v>614</v>
      </c>
      <c r="U22" s="13" t="s">
        <v>74</v>
      </c>
      <c r="V22" s="40"/>
      <c r="W22" s="40"/>
      <c r="X22" s="40"/>
      <c r="Y22" s="40"/>
      <c r="Z22" s="13" t="s">
        <v>75</v>
      </c>
      <c r="AA22" s="16">
        <f t="shared" si="0"/>
        <v>174</v>
      </c>
      <c r="AB22" s="16">
        <v>160</v>
      </c>
      <c r="AC22" s="13" t="s">
        <v>131</v>
      </c>
      <c r="AD22" s="16">
        <v>14</v>
      </c>
      <c r="AE22" s="13" t="s">
        <v>77</v>
      </c>
      <c r="AF22" s="16">
        <f t="shared" si="13"/>
        <v>36</v>
      </c>
      <c r="AG22" s="16">
        <f t="shared" si="1"/>
        <v>96</v>
      </c>
      <c r="AH22" s="16">
        <f t="shared" si="2"/>
        <v>104</v>
      </c>
      <c r="AI22" s="16">
        <f t="shared" si="14"/>
        <v>62</v>
      </c>
      <c r="AJ22" s="16">
        <f t="shared" si="15"/>
        <v>41</v>
      </c>
      <c r="AK22" s="13">
        <v>8</v>
      </c>
      <c r="AL22" s="40"/>
      <c r="AM22" s="40"/>
      <c r="AN22" s="40"/>
      <c r="AO22" s="40"/>
      <c r="AP22" s="40"/>
      <c r="AQ22" s="13">
        <v>20</v>
      </c>
      <c r="AR22" s="13" t="s">
        <v>78</v>
      </c>
      <c r="AS22" s="13" t="s">
        <v>79</v>
      </c>
      <c r="AT22" s="13"/>
      <c r="AU22" s="13">
        <f t="shared" si="16"/>
        <v>480</v>
      </c>
      <c r="AV22" s="13">
        <f t="shared" si="17"/>
        <v>26</v>
      </c>
      <c r="AW22" s="13"/>
      <c r="AX22" s="13" t="s">
        <v>80</v>
      </c>
      <c r="AY22" s="13" t="s">
        <v>87</v>
      </c>
      <c r="AZ22" s="13"/>
      <c r="BA22" s="13">
        <v>160</v>
      </c>
      <c r="BB22" s="13">
        <v>10</v>
      </c>
      <c r="BC22" s="13"/>
      <c r="BD22" s="13">
        <v>160</v>
      </c>
      <c r="BE22" s="13">
        <v>10</v>
      </c>
      <c r="BF22" s="13">
        <v>0</v>
      </c>
      <c r="BG22" s="13">
        <v>0</v>
      </c>
      <c r="BH22" s="13">
        <v>0</v>
      </c>
      <c r="BI22" s="13">
        <v>0</v>
      </c>
      <c r="BJ22" s="13">
        <v>160</v>
      </c>
      <c r="BK22" s="13">
        <v>10</v>
      </c>
      <c r="BL22" s="13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13">
        <v>64</v>
      </c>
      <c r="BX22" s="13">
        <v>4</v>
      </c>
      <c r="BY22" s="40"/>
      <c r="BZ22" s="40"/>
    </row>
    <row r="23" ht="20.25" hidden="1" customHeight="1" spans="1:79">
      <c r="A23" s="70" t="s">
        <v>148</v>
      </c>
      <c r="B23" s="70" t="s">
        <v>149</v>
      </c>
      <c r="C23" s="70" t="s">
        <v>150</v>
      </c>
      <c r="D23" s="71" t="s">
        <v>151</v>
      </c>
      <c r="E23" s="13">
        <v>17</v>
      </c>
      <c r="F23" s="70" t="s">
        <v>152</v>
      </c>
      <c r="G23" s="16" t="s">
        <v>99</v>
      </c>
      <c r="H23" s="16" t="s">
        <v>94</v>
      </c>
      <c r="I23" s="16" t="s">
        <v>94</v>
      </c>
      <c r="J23" s="32" t="str">
        <f t="shared" si="5"/>
        <v>2176+192+22周</v>
      </c>
      <c r="K23" s="70" t="s">
        <v>71</v>
      </c>
      <c r="L23" s="13">
        <f t="shared" si="6"/>
        <v>2368</v>
      </c>
      <c r="M23" s="13">
        <f t="shared" si="7"/>
        <v>2176</v>
      </c>
      <c r="N23" s="16" t="s">
        <v>100</v>
      </c>
      <c r="O23" s="16" t="s">
        <v>73</v>
      </c>
      <c r="P23" s="16">
        <f t="shared" si="8"/>
        <v>704</v>
      </c>
      <c r="Q23" s="16">
        <f t="shared" si="9"/>
        <v>1344</v>
      </c>
      <c r="R23" s="16">
        <f t="shared" si="10"/>
        <v>1472</v>
      </c>
      <c r="S23" s="16">
        <f t="shared" si="11"/>
        <v>806</v>
      </c>
      <c r="T23" s="16">
        <f t="shared" si="12"/>
        <v>537</v>
      </c>
      <c r="U23" s="16" t="s">
        <v>74</v>
      </c>
      <c r="V23" s="38"/>
      <c r="W23" s="38"/>
      <c r="X23" s="38"/>
      <c r="Y23" s="38"/>
      <c r="Z23" s="16" t="s">
        <v>75</v>
      </c>
      <c r="AA23" s="16">
        <f t="shared" si="0"/>
        <v>166</v>
      </c>
      <c r="AB23" s="16">
        <v>152</v>
      </c>
      <c r="AC23" s="16" t="s">
        <v>101</v>
      </c>
      <c r="AD23" s="16">
        <v>14</v>
      </c>
      <c r="AE23" s="16" t="s">
        <v>77</v>
      </c>
      <c r="AF23" s="16">
        <f t="shared" si="13"/>
        <v>40</v>
      </c>
      <c r="AG23" s="16">
        <f t="shared" si="1"/>
        <v>84</v>
      </c>
      <c r="AH23" s="16">
        <f t="shared" si="2"/>
        <v>92</v>
      </c>
      <c r="AI23" s="16">
        <f t="shared" si="14"/>
        <v>55</v>
      </c>
      <c r="AJ23" s="16">
        <f t="shared" si="15"/>
        <v>36</v>
      </c>
      <c r="AK23" s="16">
        <v>8</v>
      </c>
      <c r="AL23" s="38"/>
      <c r="AM23" s="38"/>
      <c r="AN23" s="38"/>
      <c r="AO23" s="38"/>
      <c r="AP23" s="38"/>
      <c r="AQ23" s="16">
        <v>20</v>
      </c>
      <c r="AR23" s="16" t="s">
        <v>78</v>
      </c>
      <c r="AS23" s="16" t="s">
        <v>79</v>
      </c>
      <c r="AT23" s="16"/>
      <c r="AU23" s="16">
        <f t="shared" si="16"/>
        <v>480</v>
      </c>
      <c r="AV23" s="16">
        <f t="shared" si="17"/>
        <v>26</v>
      </c>
      <c r="AW23" s="16"/>
      <c r="AX23" s="16" t="s">
        <v>80</v>
      </c>
      <c r="AY23" s="16" t="s">
        <v>87</v>
      </c>
      <c r="AZ23" s="16"/>
      <c r="BA23" s="16">
        <v>224</v>
      </c>
      <c r="BB23" s="16">
        <v>14</v>
      </c>
      <c r="BC23" s="16"/>
      <c r="BD23" s="16">
        <v>224</v>
      </c>
      <c r="BE23" s="16">
        <v>14</v>
      </c>
      <c r="BF23" s="16">
        <v>0</v>
      </c>
      <c r="BG23" s="16">
        <v>0</v>
      </c>
      <c r="BH23" s="16">
        <v>0</v>
      </c>
      <c r="BI23" s="16">
        <v>0</v>
      </c>
      <c r="BJ23" s="16">
        <v>160</v>
      </c>
      <c r="BK23" s="16">
        <v>10</v>
      </c>
      <c r="BL23" s="16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16">
        <v>64</v>
      </c>
      <c r="BX23" s="16">
        <v>4</v>
      </c>
      <c r="BY23" s="38"/>
      <c r="BZ23" s="68"/>
      <c r="CA23" s="16"/>
    </row>
    <row r="24" ht="20.25" hidden="1" customHeight="1" spans="1:79">
      <c r="A24" s="13" t="s">
        <v>148</v>
      </c>
      <c r="B24" s="70" t="s">
        <v>149</v>
      </c>
      <c r="C24" s="70" t="s">
        <v>153</v>
      </c>
      <c r="D24" s="71" t="s">
        <v>154</v>
      </c>
      <c r="E24" s="13">
        <v>18</v>
      </c>
      <c r="F24" s="70" t="s">
        <v>155</v>
      </c>
      <c r="G24" s="16" t="s">
        <v>156</v>
      </c>
      <c r="H24" s="16" t="s">
        <v>157</v>
      </c>
      <c r="I24" s="16">
        <v>88</v>
      </c>
      <c r="J24" s="32" t="str">
        <f t="shared" si="5"/>
        <v>2112+192+22周</v>
      </c>
      <c r="K24" s="70" t="s">
        <v>158</v>
      </c>
      <c r="L24" s="13">
        <f t="shared" si="6"/>
        <v>2304</v>
      </c>
      <c r="M24" s="13">
        <f t="shared" si="7"/>
        <v>2112</v>
      </c>
      <c r="N24" s="13" t="s">
        <v>159</v>
      </c>
      <c r="O24" s="13" t="s">
        <v>123</v>
      </c>
      <c r="P24" s="16">
        <f t="shared" si="8"/>
        <v>576</v>
      </c>
      <c r="Q24" s="16">
        <f t="shared" si="9"/>
        <v>1408</v>
      </c>
      <c r="R24" s="16">
        <f t="shared" si="10"/>
        <v>1536</v>
      </c>
      <c r="S24" s="16">
        <f t="shared" si="11"/>
        <v>844</v>
      </c>
      <c r="T24" s="16">
        <f t="shared" si="12"/>
        <v>563</v>
      </c>
      <c r="U24" s="16" t="s">
        <v>74</v>
      </c>
      <c r="V24" s="38"/>
      <c r="W24" s="38"/>
      <c r="X24" s="38"/>
      <c r="Y24" s="38"/>
      <c r="Z24" s="16" t="s">
        <v>75</v>
      </c>
      <c r="AA24" s="16">
        <f t="shared" si="0"/>
        <v>166</v>
      </c>
      <c r="AB24" s="16">
        <v>152</v>
      </c>
      <c r="AC24" s="16" t="s">
        <v>131</v>
      </c>
      <c r="AD24" s="13">
        <v>14</v>
      </c>
      <c r="AE24" s="13" t="s">
        <v>77</v>
      </c>
      <c r="AF24" s="16">
        <f t="shared" si="13"/>
        <v>36</v>
      </c>
      <c r="AG24" s="16">
        <f t="shared" si="1"/>
        <v>88</v>
      </c>
      <c r="AH24" s="16">
        <f t="shared" si="2"/>
        <v>96</v>
      </c>
      <c r="AI24" s="16">
        <f t="shared" si="14"/>
        <v>57</v>
      </c>
      <c r="AJ24" s="16">
        <f t="shared" si="15"/>
        <v>38</v>
      </c>
      <c r="AK24" s="16">
        <v>8</v>
      </c>
      <c r="AL24" s="38"/>
      <c r="AM24" s="38"/>
      <c r="AN24" s="38"/>
      <c r="AO24" s="38"/>
      <c r="AP24" s="38"/>
      <c r="AQ24" s="16">
        <v>20</v>
      </c>
      <c r="AR24" s="16" t="s">
        <v>125</v>
      </c>
      <c r="AS24" s="16" t="s">
        <v>126</v>
      </c>
      <c r="AT24" s="16"/>
      <c r="AU24" s="16">
        <v>352</v>
      </c>
      <c r="AV24" s="16">
        <v>22</v>
      </c>
      <c r="AW24" s="16"/>
      <c r="AX24" s="16" t="s">
        <v>80</v>
      </c>
      <c r="AY24" s="16" t="s">
        <v>87</v>
      </c>
      <c r="AZ24" s="16"/>
      <c r="BA24" s="16">
        <v>224</v>
      </c>
      <c r="BB24" s="16">
        <v>14</v>
      </c>
      <c r="BC24" s="16"/>
      <c r="BD24" s="16">
        <v>224</v>
      </c>
      <c r="BE24" s="16">
        <v>14</v>
      </c>
      <c r="BF24" s="16">
        <v>0</v>
      </c>
      <c r="BG24" s="16">
        <v>0</v>
      </c>
      <c r="BH24" s="16">
        <v>0</v>
      </c>
      <c r="BI24" s="16">
        <v>0</v>
      </c>
      <c r="BJ24" s="16">
        <v>160</v>
      </c>
      <c r="BK24" s="16">
        <v>10</v>
      </c>
      <c r="BL24" s="16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16">
        <v>64</v>
      </c>
      <c r="BX24" s="16">
        <v>4</v>
      </c>
      <c r="BY24" s="38"/>
      <c r="BZ24" s="68"/>
      <c r="CA24" s="16"/>
    </row>
    <row r="25" ht="20.25" hidden="1" customHeight="1" spans="1:79">
      <c r="A25" s="13" t="s">
        <v>148</v>
      </c>
      <c r="B25" s="70" t="s">
        <v>149</v>
      </c>
      <c r="C25" s="70" t="s">
        <v>153</v>
      </c>
      <c r="D25" s="71" t="s">
        <v>160</v>
      </c>
      <c r="E25" s="13">
        <v>19</v>
      </c>
      <c r="F25" s="13" t="s">
        <v>161</v>
      </c>
      <c r="G25" s="16" t="s">
        <v>162</v>
      </c>
      <c r="H25" s="16" t="s">
        <v>157</v>
      </c>
      <c r="I25" s="16">
        <v>88</v>
      </c>
      <c r="J25" s="32" t="str">
        <f t="shared" si="5"/>
        <v>2112+192+22周</v>
      </c>
      <c r="K25" s="70" t="s">
        <v>158</v>
      </c>
      <c r="L25" s="13">
        <f t="shared" si="6"/>
        <v>2304</v>
      </c>
      <c r="M25" s="13">
        <f t="shared" si="7"/>
        <v>2112</v>
      </c>
      <c r="N25" s="13" t="s">
        <v>159</v>
      </c>
      <c r="O25" s="13" t="s">
        <v>123</v>
      </c>
      <c r="P25" s="16">
        <f t="shared" si="8"/>
        <v>576</v>
      </c>
      <c r="Q25" s="16">
        <f t="shared" si="9"/>
        <v>1408</v>
      </c>
      <c r="R25" s="16">
        <f t="shared" si="10"/>
        <v>1536</v>
      </c>
      <c r="S25" s="16">
        <f t="shared" si="11"/>
        <v>844</v>
      </c>
      <c r="T25" s="16">
        <f t="shared" si="12"/>
        <v>563</v>
      </c>
      <c r="U25" s="16" t="s">
        <v>74</v>
      </c>
      <c r="V25" s="38"/>
      <c r="W25" s="38"/>
      <c r="X25" s="38"/>
      <c r="Y25" s="38"/>
      <c r="Z25" s="16" t="s">
        <v>75</v>
      </c>
      <c r="AA25" s="16">
        <f t="shared" si="0"/>
        <v>166</v>
      </c>
      <c r="AB25" s="16">
        <v>152</v>
      </c>
      <c r="AC25" s="16" t="s">
        <v>131</v>
      </c>
      <c r="AD25" s="13">
        <v>14</v>
      </c>
      <c r="AE25" s="13" t="s">
        <v>77</v>
      </c>
      <c r="AF25" s="16">
        <f t="shared" si="13"/>
        <v>36</v>
      </c>
      <c r="AG25" s="16">
        <f t="shared" si="1"/>
        <v>88</v>
      </c>
      <c r="AH25" s="16">
        <f t="shared" si="2"/>
        <v>96</v>
      </c>
      <c r="AI25" s="16">
        <f t="shared" si="14"/>
        <v>57</v>
      </c>
      <c r="AJ25" s="16">
        <f t="shared" si="15"/>
        <v>38</v>
      </c>
      <c r="AK25" s="16">
        <v>8</v>
      </c>
      <c r="AL25" s="38"/>
      <c r="AM25" s="38"/>
      <c r="AN25" s="38"/>
      <c r="AO25" s="38"/>
      <c r="AP25" s="38"/>
      <c r="AQ25" s="16">
        <v>20</v>
      </c>
      <c r="AR25" s="16" t="s">
        <v>125</v>
      </c>
      <c r="AS25" s="16" t="s">
        <v>126</v>
      </c>
      <c r="AT25" s="16"/>
      <c r="AU25" s="16">
        <v>352</v>
      </c>
      <c r="AV25" s="16">
        <v>22</v>
      </c>
      <c r="AW25" s="16"/>
      <c r="AX25" s="16" t="s">
        <v>80</v>
      </c>
      <c r="AY25" s="16" t="s">
        <v>87</v>
      </c>
      <c r="AZ25" s="16"/>
      <c r="BA25" s="16">
        <v>224</v>
      </c>
      <c r="BB25" s="16">
        <v>14</v>
      </c>
      <c r="BC25" s="16"/>
      <c r="BD25" s="16">
        <v>224</v>
      </c>
      <c r="BE25" s="16">
        <v>14</v>
      </c>
      <c r="BF25" s="16">
        <v>0</v>
      </c>
      <c r="BG25" s="16">
        <v>0</v>
      </c>
      <c r="BH25" s="16">
        <v>0</v>
      </c>
      <c r="BI25" s="16">
        <v>0</v>
      </c>
      <c r="BJ25" s="16">
        <v>160</v>
      </c>
      <c r="BK25" s="16">
        <v>10</v>
      </c>
      <c r="BL25" s="16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16">
        <v>64</v>
      </c>
      <c r="BX25" s="16">
        <v>4</v>
      </c>
      <c r="BY25" s="38"/>
      <c r="BZ25" s="68"/>
      <c r="CA25" s="16"/>
    </row>
    <row r="26" ht="20.25" hidden="1" customHeight="1" spans="1:79">
      <c r="A26" s="13" t="s">
        <v>148</v>
      </c>
      <c r="B26" s="70" t="s">
        <v>149</v>
      </c>
      <c r="C26" s="13" t="s">
        <v>163</v>
      </c>
      <c r="D26" s="71" t="s">
        <v>164</v>
      </c>
      <c r="E26" s="13">
        <v>20</v>
      </c>
      <c r="F26" s="13" t="s">
        <v>165</v>
      </c>
      <c r="G26" s="16" t="s">
        <v>166</v>
      </c>
      <c r="H26" s="16" t="s">
        <v>94</v>
      </c>
      <c r="I26" s="16" t="s">
        <v>94</v>
      </c>
      <c r="J26" s="32" t="str">
        <f t="shared" si="5"/>
        <v>2176+192+22周</v>
      </c>
      <c r="K26" s="70" t="s">
        <v>71</v>
      </c>
      <c r="L26" s="13">
        <f t="shared" si="6"/>
        <v>2368</v>
      </c>
      <c r="M26" s="13">
        <f t="shared" si="7"/>
        <v>2176</v>
      </c>
      <c r="N26" s="16" t="s">
        <v>100</v>
      </c>
      <c r="O26" s="16" t="s">
        <v>73</v>
      </c>
      <c r="P26" s="16">
        <f t="shared" si="8"/>
        <v>704</v>
      </c>
      <c r="Q26" s="16">
        <f t="shared" si="9"/>
        <v>1344</v>
      </c>
      <c r="R26" s="16">
        <f t="shared" si="10"/>
        <v>1472</v>
      </c>
      <c r="S26" s="16">
        <f t="shared" si="11"/>
        <v>806</v>
      </c>
      <c r="T26" s="16">
        <f t="shared" si="12"/>
        <v>537</v>
      </c>
      <c r="U26" s="16" t="s">
        <v>74</v>
      </c>
      <c r="V26" s="38"/>
      <c r="W26" s="38"/>
      <c r="X26" s="38"/>
      <c r="Y26" s="38"/>
      <c r="Z26" s="16" t="s">
        <v>75</v>
      </c>
      <c r="AA26" s="16">
        <f t="shared" si="0"/>
        <v>166</v>
      </c>
      <c r="AB26" s="16">
        <v>152</v>
      </c>
      <c r="AC26" s="16" t="s">
        <v>101</v>
      </c>
      <c r="AD26" s="16">
        <v>14</v>
      </c>
      <c r="AE26" s="16" t="s">
        <v>77</v>
      </c>
      <c r="AF26" s="16">
        <f t="shared" si="13"/>
        <v>40</v>
      </c>
      <c r="AG26" s="16">
        <f t="shared" si="1"/>
        <v>84</v>
      </c>
      <c r="AH26" s="16">
        <f t="shared" si="2"/>
        <v>92</v>
      </c>
      <c r="AI26" s="16">
        <f t="shared" si="14"/>
        <v>55</v>
      </c>
      <c r="AJ26" s="16">
        <f t="shared" si="15"/>
        <v>36</v>
      </c>
      <c r="AK26" s="16">
        <v>8</v>
      </c>
      <c r="AL26" s="38"/>
      <c r="AM26" s="38"/>
      <c r="AN26" s="38"/>
      <c r="AO26" s="38"/>
      <c r="AP26" s="38"/>
      <c r="AQ26" s="16">
        <v>20</v>
      </c>
      <c r="AR26" s="16" t="s">
        <v>78</v>
      </c>
      <c r="AS26" s="16" t="s">
        <v>79</v>
      </c>
      <c r="AT26" s="16"/>
      <c r="AU26" s="16">
        <f>224+128+128</f>
        <v>480</v>
      </c>
      <c r="AV26" s="16">
        <f>14+8+4</f>
        <v>26</v>
      </c>
      <c r="AW26" s="16"/>
      <c r="AX26" s="16" t="s">
        <v>80</v>
      </c>
      <c r="AY26" s="16" t="s">
        <v>87</v>
      </c>
      <c r="AZ26" s="16"/>
      <c r="BA26" s="16">
        <v>224</v>
      </c>
      <c r="BB26" s="16">
        <v>14</v>
      </c>
      <c r="BC26" s="16"/>
      <c r="BD26" s="16">
        <v>224</v>
      </c>
      <c r="BE26" s="16">
        <v>14</v>
      </c>
      <c r="BF26" s="16">
        <v>0</v>
      </c>
      <c r="BG26" s="16">
        <v>0</v>
      </c>
      <c r="BH26" s="16">
        <v>0</v>
      </c>
      <c r="BI26" s="16">
        <v>0</v>
      </c>
      <c r="BJ26" s="16">
        <v>160</v>
      </c>
      <c r="BK26" s="16">
        <v>10</v>
      </c>
      <c r="BL26" s="16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16">
        <v>64</v>
      </c>
      <c r="BX26" s="16">
        <v>4</v>
      </c>
      <c r="BY26" s="38"/>
      <c r="BZ26" s="68"/>
      <c r="CA26" s="16"/>
    </row>
    <row r="27" ht="20.25" hidden="1" customHeight="1" spans="1:79">
      <c r="A27" s="70" t="s">
        <v>167</v>
      </c>
      <c r="B27" s="70" t="s">
        <v>168</v>
      </c>
      <c r="C27" s="70" t="s">
        <v>169</v>
      </c>
      <c r="D27" s="71" t="s">
        <v>170</v>
      </c>
      <c r="E27" s="13">
        <v>21</v>
      </c>
      <c r="F27" s="70" t="s">
        <v>171</v>
      </c>
      <c r="G27" s="16" t="s">
        <v>172</v>
      </c>
      <c r="H27" s="16" t="s">
        <v>94</v>
      </c>
      <c r="I27" s="16" t="s">
        <v>94</v>
      </c>
      <c r="J27" s="32" t="str">
        <f t="shared" si="5"/>
        <v>2176+192+22周</v>
      </c>
      <c r="K27" s="70" t="s">
        <v>71</v>
      </c>
      <c r="L27" s="13">
        <f t="shared" si="6"/>
        <v>2368</v>
      </c>
      <c r="M27" s="13">
        <f t="shared" si="7"/>
        <v>2176</v>
      </c>
      <c r="N27" s="16" t="s">
        <v>72</v>
      </c>
      <c r="O27" s="16" t="s">
        <v>73</v>
      </c>
      <c r="P27" s="16">
        <f t="shared" si="8"/>
        <v>672</v>
      </c>
      <c r="Q27" s="16">
        <f t="shared" si="9"/>
        <v>1376</v>
      </c>
      <c r="R27" s="16">
        <f t="shared" si="10"/>
        <v>1504</v>
      </c>
      <c r="S27" s="16">
        <f t="shared" si="11"/>
        <v>825</v>
      </c>
      <c r="T27" s="16">
        <f t="shared" si="12"/>
        <v>550</v>
      </c>
      <c r="U27" s="16" t="s">
        <v>74</v>
      </c>
      <c r="V27" s="38"/>
      <c r="W27" s="38"/>
      <c r="X27" s="38"/>
      <c r="Y27" s="38"/>
      <c r="Z27" s="16" t="s">
        <v>75</v>
      </c>
      <c r="AA27" s="16">
        <f t="shared" si="0"/>
        <v>166</v>
      </c>
      <c r="AB27" s="16">
        <v>152</v>
      </c>
      <c r="AC27" s="16" t="s">
        <v>76</v>
      </c>
      <c r="AD27" s="16">
        <v>14</v>
      </c>
      <c r="AE27" s="16" t="s">
        <v>77</v>
      </c>
      <c r="AF27" s="16">
        <f t="shared" si="13"/>
        <v>38</v>
      </c>
      <c r="AG27" s="16">
        <f t="shared" si="1"/>
        <v>86</v>
      </c>
      <c r="AH27" s="16">
        <f t="shared" si="2"/>
        <v>94</v>
      </c>
      <c r="AI27" s="16">
        <f t="shared" si="14"/>
        <v>56</v>
      </c>
      <c r="AJ27" s="16">
        <f t="shared" si="15"/>
        <v>37</v>
      </c>
      <c r="AK27" s="16">
        <v>8</v>
      </c>
      <c r="AL27" s="38"/>
      <c r="AM27" s="38"/>
      <c r="AN27" s="38"/>
      <c r="AO27" s="38"/>
      <c r="AP27" s="38"/>
      <c r="AQ27" s="16">
        <v>20</v>
      </c>
      <c r="AR27" s="16" t="s">
        <v>78</v>
      </c>
      <c r="AS27" s="16" t="s">
        <v>79</v>
      </c>
      <c r="AT27" s="16"/>
      <c r="AU27" s="16">
        <f>224+128+128</f>
        <v>480</v>
      </c>
      <c r="AV27" s="16">
        <f>14+8+4</f>
        <v>26</v>
      </c>
      <c r="AW27" s="16"/>
      <c r="AX27" s="16" t="s">
        <v>80</v>
      </c>
      <c r="AY27" s="16" t="s">
        <v>87</v>
      </c>
      <c r="AZ27" s="16"/>
      <c r="BA27" s="16">
        <v>192</v>
      </c>
      <c r="BB27" s="16">
        <v>12</v>
      </c>
      <c r="BC27" s="16"/>
      <c r="BD27" s="16">
        <v>192</v>
      </c>
      <c r="BE27" s="16">
        <v>12</v>
      </c>
      <c r="BF27" s="16">
        <v>0</v>
      </c>
      <c r="BG27" s="16">
        <v>0</v>
      </c>
      <c r="BH27" s="16">
        <v>0</v>
      </c>
      <c r="BI27" s="16">
        <v>0</v>
      </c>
      <c r="BJ27" s="16">
        <v>160</v>
      </c>
      <c r="BK27" s="16">
        <v>10</v>
      </c>
      <c r="BL27" s="16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16">
        <v>64</v>
      </c>
      <c r="BX27" s="16">
        <v>4</v>
      </c>
      <c r="BY27" s="38"/>
      <c r="BZ27" s="68"/>
      <c r="CA27" s="16"/>
    </row>
    <row r="28" ht="20.25" hidden="1" customHeight="1" spans="1:79">
      <c r="A28" s="70" t="s">
        <v>167</v>
      </c>
      <c r="B28" s="70" t="s">
        <v>168</v>
      </c>
      <c r="C28" s="70" t="s">
        <v>173</v>
      </c>
      <c r="D28" s="71" t="s">
        <v>174</v>
      </c>
      <c r="E28" s="13">
        <v>22</v>
      </c>
      <c r="F28" s="70" t="s">
        <v>175</v>
      </c>
      <c r="G28" s="16" t="s">
        <v>176</v>
      </c>
      <c r="H28" s="16" t="s">
        <v>94</v>
      </c>
      <c r="I28" s="16" t="s">
        <v>94</v>
      </c>
      <c r="J28" s="32" t="str">
        <f t="shared" si="5"/>
        <v>2176+192+22周</v>
      </c>
      <c r="K28" s="70" t="s">
        <v>71</v>
      </c>
      <c r="L28" s="13">
        <f t="shared" si="6"/>
        <v>2368</v>
      </c>
      <c r="M28" s="13">
        <f t="shared" si="7"/>
        <v>2176</v>
      </c>
      <c r="N28" s="16" t="s">
        <v>177</v>
      </c>
      <c r="O28" s="16" t="s">
        <v>73</v>
      </c>
      <c r="P28" s="16">
        <f t="shared" si="8"/>
        <v>512</v>
      </c>
      <c r="Q28" s="16">
        <f t="shared" si="9"/>
        <v>1536</v>
      </c>
      <c r="R28" s="16">
        <f t="shared" si="10"/>
        <v>1664</v>
      </c>
      <c r="S28" s="16">
        <f t="shared" si="11"/>
        <v>921</v>
      </c>
      <c r="T28" s="16">
        <f t="shared" si="12"/>
        <v>614</v>
      </c>
      <c r="U28" s="16" t="s">
        <v>74</v>
      </c>
      <c r="V28" s="38"/>
      <c r="W28" s="38"/>
      <c r="X28" s="38"/>
      <c r="Y28" s="38"/>
      <c r="Z28" s="16" t="s">
        <v>75</v>
      </c>
      <c r="AA28" s="16">
        <f t="shared" si="0"/>
        <v>166</v>
      </c>
      <c r="AB28" s="16">
        <v>152</v>
      </c>
      <c r="AC28" s="16" t="s">
        <v>178</v>
      </c>
      <c r="AD28" s="16">
        <v>14</v>
      </c>
      <c r="AE28" s="16" t="s">
        <v>77</v>
      </c>
      <c r="AF28" s="16">
        <f t="shared" si="13"/>
        <v>28</v>
      </c>
      <c r="AG28" s="16">
        <f t="shared" si="1"/>
        <v>96</v>
      </c>
      <c r="AH28" s="16">
        <f t="shared" si="2"/>
        <v>104</v>
      </c>
      <c r="AI28" s="16">
        <f t="shared" si="14"/>
        <v>62</v>
      </c>
      <c r="AJ28" s="16">
        <f t="shared" si="15"/>
        <v>41</v>
      </c>
      <c r="AK28" s="16">
        <v>8</v>
      </c>
      <c r="AL28" s="38"/>
      <c r="AM28" s="38"/>
      <c r="AN28" s="38"/>
      <c r="AO28" s="38"/>
      <c r="AP28" s="38"/>
      <c r="AQ28" s="16">
        <v>20</v>
      </c>
      <c r="AR28" s="16" t="s">
        <v>125</v>
      </c>
      <c r="AS28" s="16" t="s">
        <v>179</v>
      </c>
      <c r="AT28" s="16"/>
      <c r="AU28" s="16">
        <f>224+128</f>
        <v>352</v>
      </c>
      <c r="AV28" s="16">
        <f>14+4</f>
        <v>18</v>
      </c>
      <c r="AW28" s="16"/>
      <c r="AX28" s="16" t="s">
        <v>80</v>
      </c>
      <c r="AY28" s="16" t="s">
        <v>87</v>
      </c>
      <c r="AZ28" s="16"/>
      <c r="BA28" s="16">
        <v>160</v>
      </c>
      <c r="BB28" s="16">
        <v>10</v>
      </c>
      <c r="BC28" s="16"/>
      <c r="BD28" s="16">
        <v>160</v>
      </c>
      <c r="BE28" s="16">
        <v>10</v>
      </c>
      <c r="BF28" s="16">
        <v>0</v>
      </c>
      <c r="BG28" s="16">
        <v>0</v>
      </c>
      <c r="BH28" s="16">
        <v>0</v>
      </c>
      <c r="BI28" s="16">
        <v>0</v>
      </c>
      <c r="BJ28" s="16">
        <v>160</v>
      </c>
      <c r="BK28" s="16">
        <v>10</v>
      </c>
      <c r="BL28" s="16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16">
        <v>64</v>
      </c>
      <c r="BX28" s="16">
        <v>4</v>
      </c>
      <c r="BY28" s="38"/>
      <c r="BZ28" s="68"/>
      <c r="CA28" s="16"/>
    </row>
    <row r="29" ht="20.25" hidden="1" customHeight="1" spans="1:79">
      <c r="A29" s="70" t="s">
        <v>167</v>
      </c>
      <c r="B29" s="70" t="s">
        <v>168</v>
      </c>
      <c r="C29" s="13" t="s">
        <v>180</v>
      </c>
      <c r="D29" s="71" t="s">
        <v>181</v>
      </c>
      <c r="E29" s="13">
        <v>23</v>
      </c>
      <c r="F29" s="70" t="s">
        <v>182</v>
      </c>
      <c r="G29" s="16" t="s">
        <v>99</v>
      </c>
      <c r="H29" s="16" t="s">
        <v>94</v>
      </c>
      <c r="I29" s="16" t="s">
        <v>94</v>
      </c>
      <c r="J29" s="32" t="str">
        <f t="shared" si="5"/>
        <v>2176+192+22周</v>
      </c>
      <c r="K29" s="70" t="s">
        <v>71</v>
      </c>
      <c r="L29" s="13">
        <f t="shared" si="6"/>
        <v>2368</v>
      </c>
      <c r="M29" s="13">
        <f t="shared" si="7"/>
        <v>2176</v>
      </c>
      <c r="N29" s="16" t="s">
        <v>72</v>
      </c>
      <c r="O29" s="16" t="s">
        <v>73</v>
      </c>
      <c r="P29" s="16">
        <f t="shared" si="8"/>
        <v>672</v>
      </c>
      <c r="Q29" s="16">
        <f t="shared" si="9"/>
        <v>1376</v>
      </c>
      <c r="R29" s="16">
        <f t="shared" si="10"/>
        <v>1504</v>
      </c>
      <c r="S29" s="16">
        <f t="shared" si="11"/>
        <v>825</v>
      </c>
      <c r="T29" s="16">
        <f t="shared" si="12"/>
        <v>550</v>
      </c>
      <c r="U29" s="16" t="s">
        <v>74</v>
      </c>
      <c r="V29" s="38"/>
      <c r="W29" s="38"/>
      <c r="X29" s="38"/>
      <c r="Y29" s="38"/>
      <c r="Z29" s="16" t="s">
        <v>75</v>
      </c>
      <c r="AA29" s="16">
        <f t="shared" si="0"/>
        <v>166</v>
      </c>
      <c r="AB29" s="16">
        <v>152</v>
      </c>
      <c r="AC29" s="16" t="s">
        <v>76</v>
      </c>
      <c r="AD29" s="16">
        <v>14</v>
      </c>
      <c r="AE29" s="16" t="s">
        <v>77</v>
      </c>
      <c r="AF29" s="16">
        <f t="shared" si="13"/>
        <v>38</v>
      </c>
      <c r="AG29" s="16">
        <f t="shared" si="1"/>
        <v>86</v>
      </c>
      <c r="AH29" s="16">
        <f t="shared" si="2"/>
        <v>94</v>
      </c>
      <c r="AI29" s="16">
        <f t="shared" si="14"/>
        <v>56</v>
      </c>
      <c r="AJ29" s="16">
        <f t="shared" si="15"/>
        <v>37</v>
      </c>
      <c r="AK29" s="16">
        <v>8</v>
      </c>
      <c r="AL29" s="38"/>
      <c r="AM29" s="38"/>
      <c r="AN29" s="38"/>
      <c r="AO29" s="38"/>
      <c r="AP29" s="38"/>
      <c r="AQ29" s="16">
        <v>20</v>
      </c>
      <c r="AR29" s="16" t="s">
        <v>78</v>
      </c>
      <c r="AS29" s="16" t="s">
        <v>79</v>
      </c>
      <c r="AT29" s="16"/>
      <c r="AU29" s="16">
        <f t="shared" ref="AU29:AU34" si="18">224+128+128</f>
        <v>480</v>
      </c>
      <c r="AV29" s="16">
        <f t="shared" ref="AV29:AV34" si="19">14+8+4</f>
        <v>26</v>
      </c>
      <c r="AW29" s="16"/>
      <c r="AX29" s="16" t="s">
        <v>80</v>
      </c>
      <c r="AY29" s="16" t="s">
        <v>87</v>
      </c>
      <c r="AZ29" s="16"/>
      <c r="BA29" s="16">
        <v>192</v>
      </c>
      <c r="BB29" s="16">
        <v>12</v>
      </c>
      <c r="BC29" s="16"/>
      <c r="BD29" s="16">
        <v>192</v>
      </c>
      <c r="BE29" s="16">
        <v>12</v>
      </c>
      <c r="BF29" s="16">
        <v>0</v>
      </c>
      <c r="BG29" s="16">
        <v>0</v>
      </c>
      <c r="BH29" s="16">
        <v>0</v>
      </c>
      <c r="BI29" s="16">
        <v>0</v>
      </c>
      <c r="BJ29" s="16">
        <v>160</v>
      </c>
      <c r="BK29" s="16">
        <v>10</v>
      </c>
      <c r="BL29" s="16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16">
        <v>64</v>
      </c>
      <c r="BX29" s="16">
        <v>4</v>
      </c>
      <c r="BY29" s="38"/>
      <c r="BZ29" s="68"/>
      <c r="CA29" s="16"/>
    </row>
    <row r="30" ht="20.25" hidden="1" customHeight="1" spans="1:78">
      <c r="A30" s="70" t="s">
        <v>183</v>
      </c>
      <c r="B30" s="70" t="s">
        <v>184</v>
      </c>
      <c r="C30" s="70" t="s">
        <v>185</v>
      </c>
      <c r="D30" s="71" t="s">
        <v>186</v>
      </c>
      <c r="E30" s="13">
        <v>24</v>
      </c>
      <c r="F30" s="75" t="s">
        <v>187</v>
      </c>
      <c r="G30" s="16" t="s">
        <v>188</v>
      </c>
      <c r="H30" s="16" t="s">
        <v>94</v>
      </c>
      <c r="I30" s="16" t="s">
        <v>94</v>
      </c>
      <c r="J30" s="32" t="str">
        <f t="shared" si="5"/>
        <v>2400+192+22周</v>
      </c>
      <c r="K30" s="70" t="s">
        <v>189</v>
      </c>
      <c r="L30" s="13">
        <f t="shared" si="6"/>
        <v>2592</v>
      </c>
      <c r="M30" s="13">
        <f t="shared" si="7"/>
        <v>2400</v>
      </c>
      <c r="N30" s="16" t="s">
        <v>72</v>
      </c>
      <c r="O30" s="16" t="s">
        <v>73</v>
      </c>
      <c r="P30" s="16">
        <f t="shared" si="8"/>
        <v>672</v>
      </c>
      <c r="Q30" s="16">
        <f t="shared" si="9"/>
        <v>1600</v>
      </c>
      <c r="R30" s="16">
        <f t="shared" si="10"/>
        <v>1728</v>
      </c>
      <c r="S30" s="16">
        <f t="shared" si="11"/>
        <v>960</v>
      </c>
      <c r="T30" s="16">
        <f t="shared" si="12"/>
        <v>640</v>
      </c>
      <c r="U30" s="16" t="s">
        <v>74</v>
      </c>
      <c r="V30" s="38"/>
      <c r="W30" s="38"/>
      <c r="X30" s="38"/>
      <c r="Y30" s="38"/>
      <c r="Z30" s="16" t="s">
        <v>75</v>
      </c>
      <c r="AA30" s="16">
        <f t="shared" si="0"/>
        <v>180</v>
      </c>
      <c r="AB30" s="16">
        <v>166</v>
      </c>
      <c r="AC30" s="16" t="s">
        <v>76</v>
      </c>
      <c r="AD30" s="16">
        <v>14</v>
      </c>
      <c r="AE30" s="16" t="s">
        <v>77</v>
      </c>
      <c r="AF30" s="16">
        <f t="shared" si="13"/>
        <v>38</v>
      </c>
      <c r="AG30" s="16">
        <f t="shared" si="1"/>
        <v>100</v>
      </c>
      <c r="AH30" s="16">
        <f t="shared" si="2"/>
        <v>108</v>
      </c>
      <c r="AI30" s="16">
        <f t="shared" si="14"/>
        <v>64</v>
      </c>
      <c r="AJ30" s="16">
        <f t="shared" si="15"/>
        <v>43</v>
      </c>
      <c r="AK30" s="16">
        <v>8</v>
      </c>
      <c r="AL30" s="38"/>
      <c r="AM30" s="38"/>
      <c r="AN30" s="38"/>
      <c r="AO30" s="38"/>
      <c r="AP30" s="38"/>
      <c r="AQ30" s="16">
        <v>20</v>
      </c>
      <c r="AR30" s="16" t="s">
        <v>78</v>
      </c>
      <c r="AS30" s="16" t="s">
        <v>79</v>
      </c>
      <c r="AT30" s="16"/>
      <c r="AU30" s="16">
        <f t="shared" si="18"/>
        <v>480</v>
      </c>
      <c r="AV30" s="16">
        <f t="shared" si="19"/>
        <v>26</v>
      </c>
      <c r="AW30" s="16"/>
      <c r="AX30" s="16" t="s">
        <v>80</v>
      </c>
      <c r="AY30" s="16" t="s">
        <v>87</v>
      </c>
      <c r="AZ30" s="16"/>
      <c r="BA30" s="16">
        <v>192</v>
      </c>
      <c r="BB30" s="16">
        <v>12</v>
      </c>
      <c r="BC30" s="16"/>
      <c r="BD30" s="16">
        <v>192</v>
      </c>
      <c r="BE30" s="16">
        <v>12</v>
      </c>
      <c r="BF30" s="16">
        <v>0</v>
      </c>
      <c r="BG30" s="16">
        <v>0</v>
      </c>
      <c r="BH30" s="16">
        <v>0</v>
      </c>
      <c r="BI30" s="16">
        <v>0</v>
      </c>
      <c r="BJ30" s="16">
        <v>160</v>
      </c>
      <c r="BK30" s="16">
        <v>10</v>
      </c>
      <c r="BL30" s="16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16">
        <v>64</v>
      </c>
      <c r="BX30" s="16">
        <v>4</v>
      </c>
      <c r="BY30" s="38"/>
      <c r="BZ30" s="38"/>
    </row>
    <row r="31" ht="20.25" hidden="1" customHeight="1" spans="1:78">
      <c r="A31" s="13" t="s">
        <v>183</v>
      </c>
      <c r="B31" s="70" t="s">
        <v>184</v>
      </c>
      <c r="C31" s="70" t="s">
        <v>185</v>
      </c>
      <c r="D31" s="71" t="s">
        <v>190</v>
      </c>
      <c r="E31" s="13">
        <v>25</v>
      </c>
      <c r="F31" s="15" t="s">
        <v>191</v>
      </c>
      <c r="G31" s="16" t="s">
        <v>188</v>
      </c>
      <c r="H31" s="16" t="s">
        <v>94</v>
      </c>
      <c r="I31" s="16" t="s">
        <v>94</v>
      </c>
      <c r="J31" s="32" t="str">
        <f t="shared" si="5"/>
        <v>2400+192+22周</v>
      </c>
      <c r="K31" s="70" t="s">
        <v>189</v>
      </c>
      <c r="L31" s="13">
        <f t="shared" si="6"/>
        <v>2592</v>
      </c>
      <c r="M31" s="13">
        <f t="shared" si="7"/>
        <v>2400</v>
      </c>
      <c r="N31" s="16" t="s">
        <v>72</v>
      </c>
      <c r="O31" s="16" t="s">
        <v>73</v>
      </c>
      <c r="P31" s="16">
        <f t="shared" si="8"/>
        <v>672</v>
      </c>
      <c r="Q31" s="16">
        <f t="shared" si="9"/>
        <v>1600</v>
      </c>
      <c r="R31" s="16">
        <f t="shared" si="10"/>
        <v>1728</v>
      </c>
      <c r="S31" s="16">
        <f t="shared" si="11"/>
        <v>960</v>
      </c>
      <c r="T31" s="16">
        <f t="shared" si="12"/>
        <v>640</v>
      </c>
      <c r="U31" s="16" t="s">
        <v>74</v>
      </c>
      <c r="V31" s="38"/>
      <c r="W31" s="38"/>
      <c r="X31" s="38"/>
      <c r="Y31" s="38"/>
      <c r="Z31" s="16" t="s">
        <v>75</v>
      </c>
      <c r="AA31" s="16">
        <f t="shared" si="0"/>
        <v>180</v>
      </c>
      <c r="AB31" s="16">
        <v>166</v>
      </c>
      <c r="AC31" s="16" t="s">
        <v>76</v>
      </c>
      <c r="AD31" s="16">
        <v>14</v>
      </c>
      <c r="AE31" s="16" t="s">
        <v>77</v>
      </c>
      <c r="AF31" s="16">
        <f t="shared" si="13"/>
        <v>38</v>
      </c>
      <c r="AG31" s="16">
        <f t="shared" si="1"/>
        <v>100</v>
      </c>
      <c r="AH31" s="16">
        <f t="shared" si="2"/>
        <v>108</v>
      </c>
      <c r="AI31" s="16">
        <f t="shared" si="14"/>
        <v>64</v>
      </c>
      <c r="AJ31" s="16">
        <f t="shared" si="15"/>
        <v>43</v>
      </c>
      <c r="AK31" s="16">
        <v>8</v>
      </c>
      <c r="AL31" s="38"/>
      <c r="AM31" s="38"/>
      <c r="AN31" s="38"/>
      <c r="AO31" s="38"/>
      <c r="AP31" s="38"/>
      <c r="AQ31" s="16">
        <v>20</v>
      </c>
      <c r="AR31" s="16" t="s">
        <v>78</v>
      </c>
      <c r="AS31" s="16" t="s">
        <v>79</v>
      </c>
      <c r="AT31" s="16"/>
      <c r="AU31" s="16">
        <f t="shared" si="18"/>
        <v>480</v>
      </c>
      <c r="AV31" s="16">
        <f t="shared" si="19"/>
        <v>26</v>
      </c>
      <c r="AW31" s="16"/>
      <c r="AX31" s="16" t="s">
        <v>80</v>
      </c>
      <c r="AY31" s="16" t="s">
        <v>87</v>
      </c>
      <c r="AZ31" s="16"/>
      <c r="BA31" s="16">
        <v>192</v>
      </c>
      <c r="BB31" s="16">
        <v>12</v>
      </c>
      <c r="BC31" s="16"/>
      <c r="BD31" s="16">
        <v>192</v>
      </c>
      <c r="BE31" s="16">
        <v>12</v>
      </c>
      <c r="BF31" s="16">
        <v>0</v>
      </c>
      <c r="BG31" s="16">
        <v>0</v>
      </c>
      <c r="BH31" s="16">
        <v>0</v>
      </c>
      <c r="BI31" s="16">
        <v>0</v>
      </c>
      <c r="BJ31" s="16">
        <v>160</v>
      </c>
      <c r="BK31" s="16">
        <v>10</v>
      </c>
      <c r="BL31" s="16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16">
        <v>64</v>
      </c>
      <c r="BX31" s="16">
        <v>4</v>
      </c>
      <c r="BY31" s="38"/>
      <c r="BZ31" s="38"/>
    </row>
    <row r="32" ht="20.25" hidden="1" customHeight="1" spans="1:78">
      <c r="A32" s="13" t="s">
        <v>183</v>
      </c>
      <c r="B32" s="70" t="s">
        <v>184</v>
      </c>
      <c r="C32" s="70" t="s">
        <v>185</v>
      </c>
      <c r="D32" s="71" t="s">
        <v>192</v>
      </c>
      <c r="E32" s="13">
        <v>26</v>
      </c>
      <c r="F32" s="13" t="s">
        <v>193</v>
      </c>
      <c r="G32" s="16" t="s">
        <v>194</v>
      </c>
      <c r="H32" s="16" t="s">
        <v>194</v>
      </c>
      <c r="I32" s="16" t="s">
        <v>194</v>
      </c>
      <c r="J32" s="32" t="str">
        <f t="shared" si="5"/>
        <v>2400+192+22周</v>
      </c>
      <c r="K32" s="70" t="s">
        <v>189</v>
      </c>
      <c r="L32" s="13">
        <f t="shared" si="6"/>
        <v>2592</v>
      </c>
      <c r="M32" s="13">
        <f t="shared" si="7"/>
        <v>2400</v>
      </c>
      <c r="N32" s="16" t="s">
        <v>72</v>
      </c>
      <c r="O32" s="16" t="s">
        <v>73</v>
      </c>
      <c r="P32" s="16">
        <f t="shared" si="8"/>
        <v>672</v>
      </c>
      <c r="Q32" s="16">
        <f t="shared" si="9"/>
        <v>1600</v>
      </c>
      <c r="R32" s="16">
        <f t="shared" si="10"/>
        <v>1728</v>
      </c>
      <c r="S32" s="16">
        <f t="shared" si="11"/>
        <v>960</v>
      </c>
      <c r="T32" s="16">
        <f t="shared" si="12"/>
        <v>640</v>
      </c>
      <c r="U32" s="16" t="s">
        <v>74</v>
      </c>
      <c r="V32" s="38"/>
      <c r="W32" s="38"/>
      <c r="X32" s="38"/>
      <c r="Y32" s="38"/>
      <c r="Z32" s="16" t="s">
        <v>75</v>
      </c>
      <c r="AA32" s="16">
        <f t="shared" si="0"/>
        <v>180</v>
      </c>
      <c r="AB32" s="16">
        <v>166</v>
      </c>
      <c r="AC32" s="16" t="s">
        <v>76</v>
      </c>
      <c r="AD32" s="16">
        <v>14</v>
      </c>
      <c r="AE32" s="16" t="s">
        <v>77</v>
      </c>
      <c r="AF32" s="16">
        <f t="shared" si="13"/>
        <v>38</v>
      </c>
      <c r="AG32" s="16">
        <f t="shared" si="1"/>
        <v>100</v>
      </c>
      <c r="AH32" s="16">
        <f t="shared" si="2"/>
        <v>108</v>
      </c>
      <c r="AI32" s="16">
        <f t="shared" si="14"/>
        <v>64</v>
      </c>
      <c r="AJ32" s="16">
        <f t="shared" si="15"/>
        <v>43</v>
      </c>
      <c r="AK32" s="16">
        <v>8</v>
      </c>
      <c r="AL32" s="38"/>
      <c r="AM32" s="38"/>
      <c r="AN32" s="38"/>
      <c r="AO32" s="38"/>
      <c r="AP32" s="38"/>
      <c r="AQ32" s="16">
        <v>20</v>
      </c>
      <c r="AR32" s="16" t="s">
        <v>78</v>
      </c>
      <c r="AS32" s="16" t="s">
        <v>79</v>
      </c>
      <c r="AT32" s="16"/>
      <c r="AU32" s="16">
        <f t="shared" si="18"/>
        <v>480</v>
      </c>
      <c r="AV32" s="16">
        <f t="shared" si="19"/>
        <v>26</v>
      </c>
      <c r="AW32" s="16"/>
      <c r="AX32" s="16" t="s">
        <v>80</v>
      </c>
      <c r="AY32" s="16" t="s">
        <v>87</v>
      </c>
      <c r="AZ32" s="16"/>
      <c r="BA32" s="16">
        <v>192</v>
      </c>
      <c r="BB32" s="16">
        <v>12</v>
      </c>
      <c r="BC32" s="16"/>
      <c r="BD32" s="16">
        <v>192</v>
      </c>
      <c r="BE32" s="16">
        <v>12</v>
      </c>
      <c r="BF32" s="16">
        <v>0</v>
      </c>
      <c r="BG32" s="16">
        <v>0</v>
      </c>
      <c r="BH32" s="16">
        <v>0</v>
      </c>
      <c r="BI32" s="16">
        <v>0</v>
      </c>
      <c r="BJ32" s="16">
        <v>160</v>
      </c>
      <c r="BK32" s="16">
        <v>10</v>
      </c>
      <c r="BL32" s="16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16">
        <v>64</v>
      </c>
      <c r="BX32" s="16">
        <v>4</v>
      </c>
      <c r="BY32" s="38"/>
      <c r="BZ32" s="38"/>
    </row>
    <row r="33" ht="20.25" hidden="1" customHeight="1" spans="1:78">
      <c r="A33" s="13" t="s">
        <v>183</v>
      </c>
      <c r="B33" s="13" t="s">
        <v>95</v>
      </c>
      <c r="C33" s="13" t="s">
        <v>195</v>
      </c>
      <c r="D33" s="71" t="s">
        <v>196</v>
      </c>
      <c r="E33" s="13">
        <v>27</v>
      </c>
      <c r="F33" s="13" t="s">
        <v>197</v>
      </c>
      <c r="G33" s="21">
        <v>150</v>
      </c>
      <c r="H33" s="21" t="s">
        <v>94</v>
      </c>
      <c r="I33" s="16" t="s">
        <v>94</v>
      </c>
      <c r="J33" s="32" t="str">
        <f t="shared" si="5"/>
        <v>2400+192+22周</v>
      </c>
      <c r="K33" s="70" t="s">
        <v>189</v>
      </c>
      <c r="L33" s="13">
        <f t="shared" si="6"/>
        <v>2592</v>
      </c>
      <c r="M33" s="13">
        <f t="shared" si="7"/>
        <v>2400</v>
      </c>
      <c r="N33" s="16" t="s">
        <v>100</v>
      </c>
      <c r="O33" s="16" t="s">
        <v>73</v>
      </c>
      <c r="P33" s="16">
        <f t="shared" si="8"/>
        <v>704</v>
      </c>
      <c r="Q33" s="16">
        <f t="shared" si="9"/>
        <v>1568</v>
      </c>
      <c r="R33" s="16">
        <f t="shared" si="10"/>
        <v>1696</v>
      </c>
      <c r="S33" s="16">
        <f t="shared" si="11"/>
        <v>940</v>
      </c>
      <c r="T33" s="16">
        <f t="shared" si="12"/>
        <v>627</v>
      </c>
      <c r="U33" s="16" t="s">
        <v>74</v>
      </c>
      <c r="V33" s="38"/>
      <c r="W33" s="38"/>
      <c r="X33" s="38"/>
      <c r="Y33" s="38"/>
      <c r="Z33" s="16" t="s">
        <v>75</v>
      </c>
      <c r="AA33" s="16">
        <f t="shared" si="0"/>
        <v>180</v>
      </c>
      <c r="AB33" s="16">
        <v>166</v>
      </c>
      <c r="AC33" s="16" t="s">
        <v>101</v>
      </c>
      <c r="AD33" s="16">
        <v>14</v>
      </c>
      <c r="AE33" s="16" t="s">
        <v>77</v>
      </c>
      <c r="AF33" s="16">
        <f t="shared" si="13"/>
        <v>40</v>
      </c>
      <c r="AG33" s="16">
        <f t="shared" si="1"/>
        <v>98</v>
      </c>
      <c r="AH33" s="16">
        <f t="shared" si="2"/>
        <v>106</v>
      </c>
      <c r="AI33" s="16">
        <f t="shared" si="14"/>
        <v>63</v>
      </c>
      <c r="AJ33" s="16">
        <f t="shared" si="15"/>
        <v>42</v>
      </c>
      <c r="AK33" s="16">
        <v>8</v>
      </c>
      <c r="AL33" s="38"/>
      <c r="AM33" s="38"/>
      <c r="AN33" s="38"/>
      <c r="AO33" s="38"/>
      <c r="AP33" s="38"/>
      <c r="AQ33" s="16">
        <v>20</v>
      </c>
      <c r="AR33" s="16" t="s">
        <v>78</v>
      </c>
      <c r="AS33" s="16" t="s">
        <v>79</v>
      </c>
      <c r="AT33" s="16"/>
      <c r="AU33" s="16">
        <f t="shared" si="18"/>
        <v>480</v>
      </c>
      <c r="AV33" s="16">
        <f t="shared" si="19"/>
        <v>26</v>
      </c>
      <c r="AW33" s="16"/>
      <c r="AX33" s="16" t="s">
        <v>80</v>
      </c>
      <c r="AY33" s="16" t="s">
        <v>87</v>
      </c>
      <c r="AZ33" s="16"/>
      <c r="BA33" s="16">
        <v>224</v>
      </c>
      <c r="BB33" s="16">
        <v>14</v>
      </c>
      <c r="BC33" s="16"/>
      <c r="BD33" s="16">
        <v>224</v>
      </c>
      <c r="BE33" s="16">
        <v>14</v>
      </c>
      <c r="BF33" s="16">
        <v>0</v>
      </c>
      <c r="BG33" s="16">
        <v>0</v>
      </c>
      <c r="BH33" s="16">
        <v>0</v>
      </c>
      <c r="BI33" s="16">
        <v>0</v>
      </c>
      <c r="BJ33" s="16">
        <v>160</v>
      </c>
      <c r="BK33" s="16">
        <v>10</v>
      </c>
      <c r="BL33" s="16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16">
        <v>64</v>
      </c>
      <c r="BX33" s="16">
        <v>4</v>
      </c>
      <c r="BY33" s="38"/>
      <c r="BZ33" s="38"/>
    </row>
    <row r="34" ht="20.25" hidden="1" customHeight="1" spans="1:79">
      <c r="A34" s="70" t="s">
        <v>198</v>
      </c>
      <c r="B34" s="70" t="s">
        <v>199</v>
      </c>
      <c r="C34" s="70" t="s">
        <v>200</v>
      </c>
      <c r="D34" s="71" t="s">
        <v>201</v>
      </c>
      <c r="E34" s="13">
        <v>28</v>
      </c>
      <c r="F34" s="70" t="s">
        <v>202</v>
      </c>
      <c r="G34" s="16">
        <v>160</v>
      </c>
      <c r="H34" s="16" t="s">
        <v>94</v>
      </c>
      <c r="I34" s="16" t="s">
        <v>94</v>
      </c>
      <c r="J34" s="32" t="str">
        <f t="shared" si="5"/>
        <v>2176+192+22周</v>
      </c>
      <c r="K34" s="70" t="s">
        <v>71</v>
      </c>
      <c r="L34" s="13">
        <f t="shared" si="6"/>
        <v>2368</v>
      </c>
      <c r="M34" s="13">
        <f t="shared" si="7"/>
        <v>2176</v>
      </c>
      <c r="N34" s="16" t="s">
        <v>100</v>
      </c>
      <c r="O34" s="16" t="s">
        <v>73</v>
      </c>
      <c r="P34" s="16">
        <f t="shared" si="8"/>
        <v>704</v>
      </c>
      <c r="Q34" s="16">
        <f t="shared" si="9"/>
        <v>1344</v>
      </c>
      <c r="R34" s="16">
        <f t="shared" si="10"/>
        <v>1472</v>
      </c>
      <c r="S34" s="16">
        <f t="shared" si="11"/>
        <v>806</v>
      </c>
      <c r="T34" s="16">
        <f t="shared" si="12"/>
        <v>537</v>
      </c>
      <c r="U34" s="16" t="s">
        <v>74</v>
      </c>
      <c r="V34" s="38"/>
      <c r="W34" s="38"/>
      <c r="X34" s="38"/>
      <c r="Y34" s="38"/>
      <c r="Z34" s="16" t="s">
        <v>75</v>
      </c>
      <c r="AA34" s="16">
        <f t="shared" si="0"/>
        <v>166</v>
      </c>
      <c r="AB34" s="16">
        <v>152</v>
      </c>
      <c r="AC34" s="16" t="s">
        <v>101</v>
      </c>
      <c r="AD34" s="16">
        <v>14</v>
      </c>
      <c r="AE34" s="16" t="s">
        <v>77</v>
      </c>
      <c r="AF34" s="16">
        <f t="shared" si="13"/>
        <v>40</v>
      </c>
      <c r="AG34" s="16">
        <f t="shared" si="1"/>
        <v>84</v>
      </c>
      <c r="AH34" s="16">
        <f t="shared" si="2"/>
        <v>92</v>
      </c>
      <c r="AI34" s="16">
        <f t="shared" si="14"/>
        <v>55</v>
      </c>
      <c r="AJ34" s="16">
        <f t="shared" si="15"/>
        <v>36</v>
      </c>
      <c r="AK34" s="16">
        <v>8</v>
      </c>
      <c r="AL34" s="38"/>
      <c r="AM34" s="38"/>
      <c r="AN34" s="38"/>
      <c r="AO34" s="38"/>
      <c r="AP34" s="38"/>
      <c r="AQ34" s="16">
        <v>20</v>
      </c>
      <c r="AR34" s="16" t="s">
        <v>78</v>
      </c>
      <c r="AS34" s="16" t="s">
        <v>79</v>
      </c>
      <c r="AT34" s="16"/>
      <c r="AU34" s="16">
        <f t="shared" si="18"/>
        <v>480</v>
      </c>
      <c r="AV34" s="16">
        <f t="shared" si="19"/>
        <v>26</v>
      </c>
      <c r="AW34" s="16"/>
      <c r="AX34" s="16" t="s">
        <v>80</v>
      </c>
      <c r="AY34" s="16" t="s">
        <v>87</v>
      </c>
      <c r="AZ34" s="16"/>
      <c r="BA34" s="16">
        <v>224</v>
      </c>
      <c r="BB34" s="16">
        <v>14</v>
      </c>
      <c r="BC34" s="16"/>
      <c r="BD34" s="16">
        <v>224</v>
      </c>
      <c r="BE34" s="16">
        <v>14</v>
      </c>
      <c r="BF34" s="16">
        <v>0</v>
      </c>
      <c r="BG34" s="16">
        <v>0</v>
      </c>
      <c r="BH34" s="16">
        <v>0</v>
      </c>
      <c r="BI34" s="16">
        <v>0</v>
      </c>
      <c r="BJ34" s="16">
        <v>160</v>
      </c>
      <c r="BK34" s="16">
        <v>10</v>
      </c>
      <c r="BL34" s="16"/>
      <c r="BM34" s="38"/>
      <c r="BN34" s="38"/>
      <c r="BO34" s="16"/>
      <c r="BP34" s="38"/>
      <c r="BQ34" s="38"/>
      <c r="BR34" s="16"/>
      <c r="BS34" s="38"/>
      <c r="BT34" s="38"/>
      <c r="BU34" s="38"/>
      <c r="BV34" s="38"/>
      <c r="BW34" s="16">
        <v>64</v>
      </c>
      <c r="BX34" s="16">
        <v>4</v>
      </c>
      <c r="BY34" s="38"/>
      <c r="BZ34" s="38"/>
      <c r="CA34" s="16"/>
    </row>
  </sheetData>
  <sheetProtection selectLockedCells="1" selectUnlockedCells="1"/>
  <autoFilter ref="A6:CA34">
    <filterColumn colId="0">
      <filters>
        <filter val="会计学院"/>
        <filter val="教育学院"/>
        <filter val="语言文学学院"/>
      </filters>
    </filterColumn>
    <filterColumn colId="5">
      <customFilters>
        <customFilter operator="equal" val="会计学"/>
      </customFilters>
    </filterColumn>
    <extLst/>
  </autoFilter>
  <mergeCells count="50">
    <mergeCell ref="A1:BZ1"/>
    <mergeCell ref="A2:BZ2"/>
    <mergeCell ref="K3:Z3"/>
    <mergeCell ref="AA3:AQ3"/>
    <mergeCell ref="AR3:AZ3"/>
    <mergeCell ref="BA3:BG3"/>
    <mergeCell ref="BH3:BL3"/>
    <mergeCell ref="BM3:BO3"/>
    <mergeCell ref="BP3:BX3"/>
    <mergeCell ref="BY3:CA3"/>
    <mergeCell ref="P4:U4"/>
    <mergeCell ref="V4:Y4"/>
    <mergeCell ref="AF4:AK4"/>
    <mergeCell ref="AL4:AP4"/>
    <mergeCell ref="AR4:AT4"/>
    <mergeCell ref="AU4:AW4"/>
    <mergeCell ref="AX4:AZ4"/>
    <mergeCell ref="BA4:BC4"/>
    <mergeCell ref="BD4:BE4"/>
    <mergeCell ref="BF4:BG4"/>
    <mergeCell ref="BH4:BI4"/>
    <mergeCell ref="BJ4:BL4"/>
    <mergeCell ref="BM4:BO4"/>
    <mergeCell ref="BP4:BR4"/>
    <mergeCell ref="BS4:BT4"/>
    <mergeCell ref="BU4:BV4"/>
    <mergeCell ref="BW4:BX4"/>
    <mergeCell ref="BY4:B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  <mergeCell ref="M4:M5"/>
    <mergeCell ref="N4:N5"/>
    <mergeCell ref="O4:O5"/>
    <mergeCell ref="Z4:Z5"/>
    <mergeCell ref="AA4:AA5"/>
    <mergeCell ref="AB4:AB5"/>
    <mergeCell ref="AC4:AC5"/>
    <mergeCell ref="AD4:AD5"/>
    <mergeCell ref="AE4:AE5"/>
    <mergeCell ref="AQ4:AQ5"/>
    <mergeCell ref="CA4:CA5"/>
  </mergeCell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2018年专业人培学时学分设置参考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kjxy</cp:lastModifiedBy>
  <dcterms:created xsi:type="dcterms:W3CDTF">2015-06-05T18:19:00Z</dcterms:created>
  <cp:lastPrinted>2018-12-25T05:53:00Z</cp:lastPrinted>
  <dcterms:modified xsi:type="dcterms:W3CDTF">2019-01-04T01:30:54Z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